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P:\IER\11681\200-11681-15003\Deliverables\2.6. PC - Post-Construction\2. Stormwater Manual Update\"/>
    </mc:Choice>
  </mc:AlternateContent>
  <bookViews>
    <workbookView xWindow="0" yWindow="0" windowWidth="23040" windowHeight="9360" tabRatio="751"/>
  </bookViews>
  <sheets>
    <sheet name="User Guide" sheetId="10" r:id="rId1"/>
    <sheet name="WQV Residential" sheetId="4" r:id="rId2"/>
    <sheet name="WQV Commercial" sheetId="6" r:id="rId3"/>
    <sheet name="Redevelopment" sheetId="13" r:id="rId4"/>
  </sheets>
  <definedNames>
    <definedName name="_xlnm.Print_Area" localSheetId="3">Redevelopment!$A$1:$AG$76</definedName>
    <definedName name="_xlnm.Print_Area" localSheetId="0">'User Guide'!$A$1:$A$4</definedName>
    <definedName name="_xlnm.Print_Area" localSheetId="2">'WQV Commercial'!$A$1:$AG$70</definedName>
    <definedName name="_xlnm.Print_Area" localSheetId="1">'WQV Residential'!$A$1:$AG$70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6" i="13" l="1"/>
  <c r="U65" i="13"/>
  <c r="U64" i="13"/>
  <c r="AC61" i="4"/>
  <c r="Y61" i="4"/>
  <c r="U61" i="4"/>
  <c r="Q61" i="4"/>
  <c r="M61" i="4"/>
  <c r="AC57" i="4"/>
  <c r="Y57" i="4"/>
  <c r="U57" i="4"/>
  <c r="Q57" i="4"/>
  <c r="M57" i="4"/>
  <c r="AG67" i="13" l="1"/>
  <c r="AC67" i="13"/>
  <c r="Y67" i="13"/>
  <c r="U67" i="13"/>
  <c r="Q67" i="13"/>
  <c r="M67" i="13"/>
  <c r="I67" i="13"/>
  <c r="AC61" i="6"/>
  <c r="Y61" i="6"/>
  <c r="U61" i="6"/>
  <c r="Q61" i="6"/>
  <c r="M61" i="6"/>
  <c r="I61" i="6"/>
  <c r="AC60" i="6" l="1"/>
  <c r="AC59" i="6"/>
  <c r="AC58" i="6"/>
  <c r="AC50" i="6"/>
  <c r="AC48" i="6"/>
  <c r="AC45" i="6"/>
  <c r="AC44" i="6"/>
  <c r="AC43" i="6"/>
  <c r="AC46" i="6" s="1"/>
  <c r="AC40" i="6"/>
  <c r="AC39" i="6"/>
  <c r="AC38" i="6"/>
  <c r="AC35" i="6"/>
  <c r="AC34" i="6"/>
  <c r="AC33" i="6"/>
  <c r="AC32" i="6"/>
  <c r="AC30" i="6"/>
  <c r="AC27" i="6"/>
  <c r="AC26" i="6"/>
  <c r="AC25" i="6"/>
  <c r="AC24" i="6"/>
  <c r="AC21" i="6"/>
  <c r="AC20" i="6"/>
  <c r="AC22" i="6" s="1"/>
  <c r="AC16" i="6"/>
  <c r="Y60" i="6"/>
  <c r="Y59" i="6"/>
  <c r="Y58" i="6"/>
  <c r="Y50" i="6"/>
  <c r="Y48" i="6"/>
  <c r="Y45" i="6"/>
  <c r="Y44" i="6"/>
  <c r="Y43" i="6"/>
  <c r="Y46" i="6" s="1"/>
  <c r="Y40" i="6"/>
  <c r="Y39" i="6"/>
  <c r="Y38" i="6"/>
  <c r="Y35" i="6"/>
  <c r="Y34" i="6"/>
  <c r="Y33" i="6"/>
  <c r="Y32" i="6"/>
  <c r="Y30" i="6"/>
  <c r="Y27" i="6"/>
  <c r="Y26" i="6"/>
  <c r="Y25" i="6"/>
  <c r="Y24" i="6"/>
  <c r="Y21" i="6"/>
  <c r="Y20" i="6"/>
  <c r="Y22" i="6" s="1"/>
  <c r="Y16" i="6"/>
  <c r="U60" i="6"/>
  <c r="U59" i="6"/>
  <c r="U58" i="6"/>
  <c r="U50" i="6"/>
  <c r="U48" i="6"/>
  <c r="U45" i="6"/>
  <c r="U44" i="6"/>
  <c r="U43" i="6"/>
  <c r="U40" i="6"/>
  <c r="U39" i="6"/>
  <c r="U38" i="6"/>
  <c r="U35" i="6"/>
  <c r="U34" i="6"/>
  <c r="U33" i="6"/>
  <c r="U32" i="6"/>
  <c r="U30" i="6"/>
  <c r="U27" i="6"/>
  <c r="U26" i="6"/>
  <c r="U25" i="6"/>
  <c r="U24" i="6"/>
  <c r="U21" i="6"/>
  <c r="U20" i="6"/>
  <c r="U16" i="6"/>
  <c r="Q60" i="6"/>
  <c r="Q59" i="6"/>
  <c r="Q58" i="6"/>
  <c r="Q50" i="6"/>
  <c r="Q48" i="6"/>
  <c r="Q45" i="6"/>
  <c r="Q44" i="6"/>
  <c r="Q43" i="6"/>
  <c r="Q40" i="6"/>
  <c r="Q39" i="6"/>
  <c r="Q38" i="6"/>
  <c r="Q41" i="6" s="1"/>
  <c r="Q35" i="6"/>
  <c r="Q34" i="6"/>
  <c r="Q33" i="6"/>
  <c r="Q32" i="6"/>
  <c r="Q30" i="6"/>
  <c r="Q27" i="6"/>
  <c r="Q26" i="6"/>
  <c r="Q25" i="6"/>
  <c r="Q24" i="6"/>
  <c r="Q21" i="6"/>
  <c r="Q20" i="6"/>
  <c r="Q22" i="6" s="1"/>
  <c r="Q16" i="6"/>
  <c r="M60" i="6"/>
  <c r="M59" i="6"/>
  <c r="M58" i="6"/>
  <c r="M50" i="6"/>
  <c r="M48" i="6"/>
  <c r="M45" i="6"/>
  <c r="M44" i="6"/>
  <c r="M43" i="6"/>
  <c r="M40" i="6"/>
  <c r="M39" i="6"/>
  <c r="M38" i="6"/>
  <c r="M35" i="6"/>
  <c r="M34" i="6"/>
  <c r="M33" i="6"/>
  <c r="M32" i="6"/>
  <c r="M36" i="6" s="1"/>
  <c r="M30" i="6"/>
  <c r="M27" i="6"/>
  <c r="M26" i="6"/>
  <c r="M25" i="6"/>
  <c r="M24" i="6"/>
  <c r="M21" i="6"/>
  <c r="M20" i="6"/>
  <c r="M22" i="6" s="1"/>
  <c r="M16" i="6"/>
  <c r="AC66" i="13"/>
  <c r="AC65" i="13"/>
  <c r="AC64" i="13"/>
  <c r="AC56" i="13"/>
  <c r="AC54" i="13"/>
  <c r="AC51" i="13"/>
  <c r="AC50" i="13"/>
  <c r="AC52" i="13" s="1"/>
  <c r="AC49" i="13"/>
  <c r="AC46" i="13"/>
  <c r="AC45" i="13"/>
  <c r="AC44" i="13"/>
  <c r="AC47" i="13" s="1"/>
  <c r="AC41" i="13"/>
  <c r="AC40" i="13"/>
  <c r="AC39" i="13"/>
  <c r="AC42" i="13" s="1"/>
  <c r="AC38" i="13"/>
  <c r="AC36" i="13"/>
  <c r="AC33" i="13"/>
  <c r="AC32" i="13"/>
  <c r="AC31" i="13"/>
  <c r="AC30" i="13"/>
  <c r="AC27" i="13"/>
  <c r="AC26" i="13"/>
  <c r="AC28" i="13" s="1"/>
  <c r="AC22" i="13"/>
  <c r="Y66" i="13"/>
  <c r="Y65" i="13"/>
  <c r="Y64" i="13"/>
  <c r="Y56" i="13"/>
  <c r="Y54" i="13"/>
  <c r="Y51" i="13"/>
  <c r="Y52" i="13" s="1"/>
  <c r="Y50" i="13"/>
  <c r="Y49" i="13"/>
  <c r="Y46" i="13"/>
  <c r="Y45" i="13"/>
  <c r="Y44" i="13"/>
  <c r="Y47" i="13" s="1"/>
  <c r="Y41" i="13"/>
  <c r="Y40" i="13"/>
  <c r="Y42" i="13" s="1"/>
  <c r="Y39" i="13"/>
  <c r="Y38" i="13"/>
  <c r="Y36" i="13"/>
  <c r="Y33" i="13"/>
  <c r="Y32" i="13"/>
  <c r="Y31" i="13"/>
  <c r="Y30" i="13"/>
  <c r="Y27" i="13"/>
  <c r="Y26" i="13"/>
  <c r="Y22" i="13"/>
  <c r="U56" i="13"/>
  <c r="U54" i="13"/>
  <c r="U51" i="13"/>
  <c r="U50" i="13"/>
  <c r="U49" i="13"/>
  <c r="U46" i="13"/>
  <c r="U45" i="13"/>
  <c r="U44" i="13"/>
  <c r="U47" i="13" s="1"/>
  <c r="U41" i="13"/>
  <c r="U40" i="13"/>
  <c r="U39" i="13"/>
  <c r="U38" i="13"/>
  <c r="U36" i="13"/>
  <c r="U33" i="13"/>
  <c r="U32" i="13"/>
  <c r="U31" i="13"/>
  <c r="U30" i="13"/>
  <c r="U27" i="13"/>
  <c r="U26" i="13"/>
  <c r="U28" i="13" s="1"/>
  <c r="U22" i="13"/>
  <c r="Q66" i="13"/>
  <c r="Q65" i="13"/>
  <c r="Q64" i="13"/>
  <c r="Q56" i="13"/>
  <c r="Q54" i="13"/>
  <c r="Q51" i="13"/>
  <c r="Q50" i="13"/>
  <c r="Q52" i="13" s="1"/>
  <c r="Q49" i="13"/>
  <c r="Q46" i="13"/>
  <c r="Q45" i="13"/>
  <c r="Q44" i="13"/>
  <c r="Q47" i="13" s="1"/>
  <c r="Q41" i="13"/>
  <c r="Q40" i="13"/>
  <c r="Q39" i="13"/>
  <c r="Q38" i="13"/>
  <c r="Q36" i="13"/>
  <c r="Q33" i="13"/>
  <c r="Q32" i="13"/>
  <c r="Q31" i="13"/>
  <c r="Q30" i="13"/>
  <c r="Q34" i="13" s="1"/>
  <c r="Q27" i="13"/>
  <c r="Q26" i="13"/>
  <c r="Q28" i="13" s="1"/>
  <c r="Q22" i="13"/>
  <c r="M66" i="13"/>
  <c r="M65" i="13"/>
  <c r="M64" i="13"/>
  <c r="M56" i="13"/>
  <c r="M54" i="13"/>
  <c r="M51" i="13"/>
  <c r="M50" i="13"/>
  <c r="M49" i="13"/>
  <c r="M52" i="13" s="1"/>
  <c r="M46" i="13"/>
  <c r="M45" i="13"/>
  <c r="M44" i="13"/>
  <c r="M47" i="13" s="1"/>
  <c r="M41" i="13"/>
  <c r="M40" i="13"/>
  <c r="M39" i="13"/>
  <c r="M38" i="13"/>
  <c r="M36" i="13"/>
  <c r="M33" i="13"/>
  <c r="M32" i="13"/>
  <c r="M31" i="13"/>
  <c r="M30" i="13"/>
  <c r="M34" i="13" s="1"/>
  <c r="M27" i="13"/>
  <c r="M26" i="13"/>
  <c r="M28" i="13" s="1"/>
  <c r="M22" i="13"/>
  <c r="Q53" i="4"/>
  <c r="Q48" i="4"/>
  <c r="Q45" i="4"/>
  <c r="Q44" i="4"/>
  <c r="Q43" i="4"/>
  <c r="Q42" i="4"/>
  <c r="Q46" i="4" s="1"/>
  <c r="Q33" i="4"/>
  <c r="Q32" i="4"/>
  <c r="Q34" i="4" s="1"/>
  <c r="AC55" i="4"/>
  <c r="AC53" i="4"/>
  <c r="AC50" i="4"/>
  <c r="AC49" i="4"/>
  <c r="AC48" i="4"/>
  <c r="AC45" i="4"/>
  <c r="AC44" i="4"/>
  <c r="AC43" i="4"/>
  <c r="AC42" i="4"/>
  <c r="AC46" i="4" s="1"/>
  <c r="AC39" i="4"/>
  <c r="AC38" i="4"/>
  <c r="AC37" i="4"/>
  <c r="AC36" i="4"/>
  <c r="AC33" i="4"/>
  <c r="AC32" i="4"/>
  <c r="AC34" i="4" s="1"/>
  <c r="AC28" i="4"/>
  <c r="Y55" i="4"/>
  <c r="Y53" i="4"/>
  <c r="Y50" i="4"/>
  <c r="Y49" i="4"/>
  <c r="Y48" i="4"/>
  <c r="Y45" i="4"/>
  <c r="Y44" i="4"/>
  <c r="Y43" i="4"/>
  <c r="Y42" i="4"/>
  <c r="Y39" i="4"/>
  <c r="Y38" i="4"/>
  <c r="Y37" i="4"/>
  <c r="Y36" i="4"/>
  <c r="Y33" i="4"/>
  <c r="Y32" i="4"/>
  <c r="Y34" i="4" s="1"/>
  <c r="Y28" i="4"/>
  <c r="U55" i="4"/>
  <c r="U53" i="4"/>
  <c r="U50" i="4"/>
  <c r="U49" i="4"/>
  <c r="U48" i="4"/>
  <c r="U45" i="4"/>
  <c r="U44" i="4"/>
  <c r="U43" i="4"/>
  <c r="U42" i="4"/>
  <c r="U46" i="4" s="1"/>
  <c r="U39" i="4"/>
  <c r="U38" i="4"/>
  <c r="U37" i="4"/>
  <c r="U36" i="4"/>
  <c r="U33" i="4"/>
  <c r="U32" i="4"/>
  <c r="U34" i="4" s="1"/>
  <c r="U28" i="4"/>
  <c r="Q55" i="4"/>
  <c r="Q50" i="4"/>
  <c r="Q49" i="4"/>
  <c r="Q39" i="4"/>
  <c r="Q38" i="4"/>
  <c r="Q37" i="4"/>
  <c r="Q36" i="4"/>
  <c r="Q28" i="4"/>
  <c r="M55" i="4"/>
  <c r="M53" i="4"/>
  <c r="M50" i="4"/>
  <c r="M49" i="4"/>
  <c r="M48" i="4"/>
  <c r="M45" i="4"/>
  <c r="M44" i="4"/>
  <c r="M43" i="4"/>
  <c r="M42" i="4"/>
  <c r="M46" i="4" s="1"/>
  <c r="M39" i="4"/>
  <c r="M38" i="4"/>
  <c r="M37" i="4"/>
  <c r="M36" i="4"/>
  <c r="M33" i="4"/>
  <c r="M32" i="4"/>
  <c r="M34" i="4" s="1"/>
  <c r="M28" i="4"/>
  <c r="M51" i="4" l="1"/>
  <c r="Q40" i="4"/>
  <c r="U40" i="4"/>
  <c r="U51" i="4"/>
  <c r="Y40" i="4"/>
  <c r="Y56" i="4" s="1"/>
  <c r="AC51" i="4"/>
  <c r="AC56" i="4" s="1"/>
  <c r="Q51" i="4"/>
  <c r="Q56" i="4"/>
  <c r="Y51" i="4"/>
  <c r="M40" i="4"/>
  <c r="M56" i="4" s="1"/>
  <c r="AC40" i="4"/>
  <c r="M42" i="13"/>
  <c r="Q42" i="13"/>
  <c r="Q57" i="13" s="1"/>
  <c r="Q58" i="13" s="1"/>
  <c r="Y28" i="6"/>
  <c r="Y34" i="13"/>
  <c r="Y46" i="4"/>
  <c r="U34" i="13"/>
  <c r="AC34" i="13"/>
  <c r="AC57" i="13" s="1"/>
  <c r="AC58" i="13" s="1"/>
  <c r="Y36" i="6"/>
  <c r="U52" i="13"/>
  <c r="U57" i="13" s="1"/>
  <c r="U58" i="13" s="1"/>
  <c r="Q46" i="6"/>
  <c r="U42" i="13"/>
  <c r="Y28" i="13"/>
  <c r="M46" i="6"/>
  <c r="U22" i="6"/>
  <c r="U51" i="6" s="1"/>
  <c r="U52" i="6" s="1"/>
  <c r="M28" i="6"/>
  <c r="M51" i="6" s="1"/>
  <c r="M52" i="6" s="1"/>
  <c r="U46" i="6"/>
  <c r="AC36" i="6"/>
  <c r="Q36" i="6"/>
  <c r="U36" i="6"/>
  <c r="AC28" i="6"/>
  <c r="U28" i="6"/>
  <c r="Y41" i="6"/>
  <c r="AC41" i="6"/>
  <c r="M41" i="6"/>
  <c r="Q28" i="6"/>
  <c r="Q51" i="6" s="1"/>
  <c r="Q52" i="6" s="1"/>
  <c r="U41" i="6"/>
  <c r="Y57" i="13"/>
  <c r="Y58" i="13" s="1"/>
  <c r="M57" i="13"/>
  <c r="M58" i="13" s="1"/>
  <c r="U56" i="4"/>
  <c r="AG50" i="6"/>
  <c r="I50" i="6"/>
  <c r="E50" i="6"/>
  <c r="AG56" i="13"/>
  <c r="I56" i="13"/>
  <c r="E56" i="13"/>
  <c r="AG55" i="4"/>
  <c r="I55" i="4"/>
  <c r="E55" i="4"/>
  <c r="AC51" i="6" l="1"/>
  <c r="AC52" i="6" s="1"/>
  <c r="Y51" i="6"/>
  <c r="Y52" i="6" s="1"/>
  <c r="E58" i="6"/>
  <c r="E45" i="6"/>
  <c r="AG64" i="13"/>
  <c r="I64" i="13"/>
  <c r="E64" i="13"/>
  <c r="AG66" i="13"/>
  <c r="AG65" i="13"/>
  <c r="I66" i="13"/>
  <c r="I65" i="13"/>
  <c r="E66" i="13"/>
  <c r="E65" i="13"/>
  <c r="AG60" i="6" l="1"/>
  <c r="I60" i="6"/>
  <c r="AG58" i="6"/>
  <c r="I58" i="6"/>
  <c r="I59" i="6"/>
  <c r="AG59" i="6"/>
  <c r="E60" i="6"/>
  <c r="E59" i="6"/>
  <c r="AG41" i="13" l="1"/>
  <c r="I41" i="13"/>
  <c r="E41" i="13"/>
  <c r="AG33" i="13"/>
  <c r="I33" i="13"/>
  <c r="E33" i="13"/>
  <c r="AG27" i="6"/>
  <c r="I27" i="6"/>
  <c r="E27" i="6"/>
  <c r="E35" i="6"/>
  <c r="I35" i="6"/>
  <c r="AG35" i="6"/>
  <c r="AG45" i="4"/>
  <c r="I39" i="4"/>
  <c r="E28" i="4"/>
  <c r="AG39" i="4"/>
  <c r="I45" i="4"/>
  <c r="E45" i="4"/>
  <c r="E39" i="4"/>
  <c r="I26" i="13" l="1"/>
  <c r="E22" i="13"/>
  <c r="B8" i="13"/>
  <c r="B14" i="13"/>
  <c r="A22" i="13" s="1"/>
  <c r="F12" i="13" l="1"/>
  <c r="B17" i="13"/>
  <c r="B18" i="13" l="1"/>
  <c r="C7" i="13"/>
  <c r="C6" i="13"/>
  <c r="C5" i="13"/>
  <c r="C8" i="13" l="1"/>
  <c r="B70" i="13"/>
  <c r="AG54" i="13"/>
  <c r="I54" i="13"/>
  <c r="E54" i="13"/>
  <c r="AG51" i="13"/>
  <c r="I51" i="13"/>
  <c r="E51" i="13"/>
  <c r="AG50" i="13"/>
  <c r="I50" i="13"/>
  <c r="E50" i="13"/>
  <c r="AG49" i="13"/>
  <c r="I49" i="13"/>
  <c r="E49" i="13"/>
  <c r="AG46" i="13"/>
  <c r="I46" i="13"/>
  <c r="E46" i="13"/>
  <c r="AG45" i="13"/>
  <c r="I45" i="13"/>
  <c r="E45" i="13"/>
  <c r="AG44" i="13"/>
  <c r="I44" i="13"/>
  <c r="I47" i="13" s="1"/>
  <c r="E44" i="13"/>
  <c r="AG40" i="13"/>
  <c r="I40" i="13"/>
  <c r="E40" i="13"/>
  <c r="AG39" i="13"/>
  <c r="I39" i="13"/>
  <c r="E39" i="13"/>
  <c r="E42" i="13" s="1"/>
  <c r="AG38" i="13"/>
  <c r="AG42" i="13" s="1"/>
  <c r="I38" i="13"/>
  <c r="E38" i="13"/>
  <c r="AG36" i="13"/>
  <c r="I36" i="13"/>
  <c r="E36" i="13"/>
  <c r="AG32" i="13"/>
  <c r="I32" i="13"/>
  <c r="E32" i="13"/>
  <c r="AG31" i="13"/>
  <c r="I31" i="13"/>
  <c r="E31" i="13"/>
  <c r="AG30" i="13"/>
  <c r="I30" i="13"/>
  <c r="E30" i="13"/>
  <c r="AG27" i="13"/>
  <c r="I27" i="13"/>
  <c r="I28" i="13" s="1"/>
  <c r="E27" i="13"/>
  <c r="AG26" i="13"/>
  <c r="E26" i="13"/>
  <c r="AG22" i="13"/>
  <c r="I22" i="13"/>
  <c r="B71" i="13"/>
  <c r="C13" i="13"/>
  <c r="C12" i="13"/>
  <c r="I42" i="13" l="1"/>
  <c r="E47" i="13"/>
  <c r="AG47" i="13"/>
  <c r="I57" i="13"/>
  <c r="I58" i="13" s="1"/>
  <c r="E52" i="13"/>
  <c r="I52" i="13"/>
  <c r="I34" i="13"/>
  <c r="AG52" i="13"/>
  <c r="E28" i="13"/>
  <c r="AG34" i="13"/>
  <c r="AG28" i="13"/>
  <c r="AG57" i="13" s="1"/>
  <c r="AG58" i="13" s="1"/>
  <c r="E34" i="13"/>
  <c r="D6" i="13"/>
  <c r="D8" i="13"/>
  <c r="D5" i="13"/>
  <c r="D7" i="13"/>
  <c r="E57" i="13" l="1"/>
  <c r="E58" i="13" s="1"/>
  <c r="E67" i="13" s="1"/>
  <c r="AG48" i="6"/>
  <c r="AG45" i="6"/>
  <c r="AG44" i="6"/>
  <c r="AG43" i="6"/>
  <c r="AG40" i="6"/>
  <c r="AG39" i="6"/>
  <c r="AG38" i="6"/>
  <c r="AG34" i="6"/>
  <c r="AG33" i="6"/>
  <c r="AG32" i="6"/>
  <c r="AG30" i="6"/>
  <c r="AG26" i="6"/>
  <c r="AG25" i="6"/>
  <c r="AG24" i="6"/>
  <c r="AG28" i="6" s="1"/>
  <c r="AG21" i="6"/>
  <c r="AG20" i="6"/>
  <c r="I48" i="6"/>
  <c r="I45" i="6"/>
  <c r="I44" i="6"/>
  <c r="I43" i="6"/>
  <c r="I40" i="6"/>
  <c r="I39" i="6"/>
  <c r="I38" i="6"/>
  <c r="I34" i="6"/>
  <c r="I33" i="6"/>
  <c r="I32" i="6"/>
  <c r="I30" i="6"/>
  <c r="I26" i="6"/>
  <c r="I25" i="6"/>
  <c r="I24" i="6"/>
  <c r="I21" i="6"/>
  <c r="I20" i="6"/>
  <c r="E48" i="6"/>
  <c r="E44" i="6"/>
  <c r="E43" i="6"/>
  <c r="E40" i="6"/>
  <c r="E39" i="6"/>
  <c r="E38" i="6"/>
  <c r="E41" i="6" s="1"/>
  <c r="E34" i="6"/>
  <c r="E33" i="6"/>
  <c r="E32" i="6"/>
  <c r="E30" i="6"/>
  <c r="E26" i="6"/>
  <c r="E25" i="6"/>
  <c r="E24" i="6"/>
  <c r="E21" i="6"/>
  <c r="E20" i="6"/>
  <c r="B18" i="4"/>
  <c r="B17" i="4"/>
  <c r="B16" i="4"/>
  <c r="B15" i="4"/>
  <c r="E22" i="6" l="1"/>
  <c r="I22" i="6"/>
  <c r="C71" i="13"/>
  <c r="D71" i="13" s="1"/>
  <c r="C70" i="13"/>
  <c r="D70" i="13" s="1"/>
  <c r="AG41" i="6"/>
  <c r="I46" i="6"/>
  <c r="E46" i="6"/>
  <c r="AG36" i="6"/>
  <c r="AG46" i="6"/>
  <c r="I41" i="6"/>
  <c r="AG22" i="6"/>
  <c r="E28" i="6"/>
  <c r="E51" i="6" s="1"/>
  <c r="E36" i="6"/>
  <c r="I28" i="6"/>
  <c r="I36" i="6"/>
  <c r="B19" i="4"/>
  <c r="AG28" i="4"/>
  <c r="I28" i="4"/>
  <c r="I57" i="4" s="1"/>
  <c r="I61" i="4" s="1"/>
  <c r="I16" i="6"/>
  <c r="AG16" i="6"/>
  <c r="I51" i="6" l="1"/>
  <c r="I52" i="6" s="1"/>
  <c r="AG51" i="6"/>
  <c r="AG52" i="6" s="1"/>
  <c r="AG61" i="6" s="1"/>
  <c r="AG53" i="4"/>
  <c r="AG50" i="4"/>
  <c r="AG49" i="4"/>
  <c r="AG48" i="4"/>
  <c r="AG44" i="4"/>
  <c r="AG43" i="4"/>
  <c r="AG42" i="4"/>
  <c r="AG38" i="4"/>
  <c r="AG37" i="4"/>
  <c r="AG36" i="4"/>
  <c r="AG33" i="4"/>
  <c r="AG32" i="4"/>
  <c r="I53" i="4"/>
  <c r="I50" i="4"/>
  <c r="I49" i="4"/>
  <c r="I48" i="4"/>
  <c r="I44" i="4"/>
  <c r="I43" i="4"/>
  <c r="I42" i="4"/>
  <c r="I38" i="4"/>
  <c r="I37" i="4"/>
  <c r="I36" i="4"/>
  <c r="I33" i="4"/>
  <c r="I32" i="4"/>
  <c r="AG34" i="4" l="1"/>
  <c r="AG51" i="4"/>
  <c r="I34" i="4"/>
  <c r="I51" i="4"/>
  <c r="AG46" i="4"/>
  <c r="AG40" i="4"/>
  <c r="I40" i="4"/>
  <c r="I46" i="4"/>
  <c r="AG56" i="4" l="1"/>
  <c r="AG57" i="4" s="1"/>
  <c r="AG61" i="4" s="1"/>
  <c r="I56" i="4"/>
  <c r="C18" i="4"/>
  <c r="C17" i="4"/>
  <c r="C16" i="4" l="1"/>
  <c r="B23" i="4"/>
  <c r="B64" i="4" s="1"/>
  <c r="B20" i="4"/>
  <c r="B24" i="4"/>
  <c r="B65" i="4" s="1"/>
  <c r="E16" i="6"/>
  <c r="E52" i="6" s="1"/>
  <c r="E61" i="6" s="1"/>
  <c r="C64" i="6" l="1"/>
  <c r="C65" i="6"/>
  <c r="C20" i="4"/>
  <c r="D20" i="4" s="1"/>
  <c r="A28" i="4"/>
  <c r="C19" i="4"/>
  <c r="C15" i="4"/>
  <c r="C7" i="6"/>
  <c r="C6" i="6"/>
  <c r="C5" i="6"/>
  <c r="E53" i="4"/>
  <c r="E50" i="4"/>
  <c r="E49" i="4"/>
  <c r="E48" i="4"/>
  <c r="E44" i="4"/>
  <c r="E43" i="4"/>
  <c r="E42" i="4"/>
  <c r="E38" i="4"/>
  <c r="E37" i="4"/>
  <c r="E36" i="4"/>
  <c r="E33" i="4"/>
  <c r="E32" i="4"/>
  <c r="D15" i="4" l="1"/>
  <c r="D19" i="4"/>
  <c r="D16" i="4"/>
  <c r="E40" i="4"/>
  <c r="D17" i="4"/>
  <c r="D18" i="4"/>
  <c r="E46" i="4"/>
  <c r="C8" i="6"/>
  <c r="D8" i="6" s="1"/>
  <c r="E34" i="4"/>
  <c r="E51" i="4"/>
  <c r="E56" i="4" l="1"/>
  <c r="E57" i="4" s="1"/>
  <c r="E61" i="4" s="1"/>
  <c r="D5" i="6"/>
  <c r="D6" i="6"/>
  <c r="D7" i="6"/>
  <c r="C64" i="4" l="1"/>
  <c r="C65" i="4"/>
  <c r="B12" i="6"/>
  <c r="B65" i="6" s="1"/>
  <c r="D65" i="6" s="1"/>
  <c r="B11" i="6"/>
  <c r="B64" i="6" s="1"/>
  <c r="D64" i="6" s="1"/>
  <c r="B8" i="6" l="1"/>
  <c r="A16" i="6" s="1"/>
  <c r="C11" i="13"/>
  <c r="C14" i="13" l="1"/>
  <c r="D11" i="13" s="1"/>
  <c r="D12" i="13" l="1"/>
  <c r="D13" i="13"/>
  <c r="D14" i="13"/>
  <c r="D65" i="4"/>
  <c r="D64" i="4" l="1"/>
</calcChain>
</file>

<file path=xl/comments1.xml><?xml version="1.0" encoding="utf-8"?>
<comments xmlns="http://schemas.openxmlformats.org/spreadsheetml/2006/main">
  <authors>
    <author>Walker, Richard</author>
  </authors>
  <commentList>
    <comment ref="E28" authorId="0" shapeId="0">
      <text>
        <r>
          <rPr>
            <sz val="8"/>
            <color indexed="81"/>
            <rFont val="Tahoma"/>
            <family val="2"/>
          </rPr>
          <t>Equals the Impervious Area x 1.2 inches/12.</t>
        </r>
      </text>
    </comment>
    <comment ref="E30" authorId="0" shapeId="0">
      <text>
        <r>
          <rPr>
            <sz val="8"/>
            <color indexed="81"/>
            <rFont val="Tahoma"/>
            <family val="2"/>
          </rPr>
          <t>Equals the area x depth x void ratio.</t>
        </r>
      </text>
    </comment>
    <comment ref="A32" authorId="0" shapeId="0">
      <text>
        <r>
          <rPr>
            <sz val="8"/>
            <color indexed="81"/>
            <rFont val="Tahoma"/>
            <family val="2"/>
          </rPr>
          <t xml:space="preserve">Greenspace that will be graded during construction, resulting in compaction of the soil.  </t>
        </r>
      </text>
    </comment>
    <comment ref="A33" authorId="0" shapeId="0">
      <text>
        <r>
          <rPr>
            <sz val="8"/>
            <color indexed="81"/>
            <rFont val="Tahoma"/>
            <family val="2"/>
          </rPr>
          <t xml:space="preserve">Greenspace that will be  protected from grading and construction equipment.
</t>
        </r>
      </text>
    </comment>
    <comment ref="A53" authorId="0" shapeId="0">
      <text>
        <r>
          <rPr>
            <sz val="8"/>
            <color indexed="81"/>
            <rFont val="Tahoma"/>
            <family val="2"/>
          </rPr>
          <t xml:space="preserve">Buffer area that will be restored.  This area cannot be counted in the natural greenspace area calculation for impervious area disconnection.
</t>
        </r>
      </text>
    </comment>
    <comment ref="E57" authorId="0" shapeId="0">
      <text>
        <r>
          <rPr>
            <sz val="8"/>
            <color indexed="81"/>
            <rFont val="Tahoma"/>
            <family val="2"/>
          </rPr>
          <t>The RRV can be no larger than the runoff volume draining to it in cell E28.</t>
        </r>
      </text>
    </comment>
    <comment ref="E58" authorId="0" shapeId="0">
      <text>
        <r>
          <rPr>
            <sz val="8"/>
            <color indexed="81"/>
            <rFont val="Tahoma"/>
            <family val="2"/>
          </rPr>
          <t>Equals the storage volume of the SWC designed by the Engineer.</t>
        </r>
      </text>
    </comment>
    <comment ref="E61" authorId="0" shapeId="0">
      <text>
        <r>
          <rPr>
            <sz val="8"/>
            <color indexed="81"/>
            <rFont val="Tahoma"/>
            <family val="2"/>
          </rPr>
          <t>Equals the minimum of the total runoff volume or the sum of the Proposed RRV, and the Conventional SWCs.</t>
        </r>
      </text>
    </comment>
    <comment ref="B64" authorId="0" shapeId="0">
      <text>
        <r>
          <rPr>
            <sz val="8"/>
            <color indexed="81"/>
            <rFont val="Tahoma"/>
            <family val="2"/>
          </rPr>
          <t>Equals Cell B23.</t>
        </r>
      </text>
    </comment>
    <comment ref="C64" authorId="0" shapeId="0">
      <text>
        <r>
          <rPr>
            <sz val="8"/>
            <color indexed="81"/>
            <rFont val="Tahoma"/>
            <family val="2"/>
          </rPr>
          <t>Equals Cells E61+I61+M61+Q61+U61+Y61+AC61+AG+61.</t>
        </r>
      </text>
    </comment>
    <comment ref="B65" authorId="0" shapeId="0">
      <text>
        <r>
          <rPr>
            <sz val="8"/>
            <color indexed="81"/>
            <rFont val="Tahoma"/>
            <family val="2"/>
          </rPr>
          <t>Equals Cell B24.</t>
        </r>
      </text>
    </comment>
    <comment ref="C65" authorId="0" shapeId="0">
      <text>
        <r>
          <rPr>
            <sz val="8"/>
            <color indexed="81"/>
            <rFont val="Tahoma"/>
            <family val="2"/>
          </rPr>
          <t>Equals Cells E57+I57+M57+Q57+U57+Y57+AC57+AG57.</t>
        </r>
      </text>
    </comment>
  </commentList>
</comments>
</file>

<file path=xl/comments2.xml><?xml version="1.0" encoding="utf-8"?>
<comments xmlns="http://schemas.openxmlformats.org/spreadsheetml/2006/main">
  <authors>
    <author>Walker, Richard</author>
    <author>Hoagland, Steven</author>
  </authors>
  <commentList>
    <comment ref="E16" authorId="0" shapeId="0">
      <text>
        <r>
          <rPr>
            <sz val="8"/>
            <color indexed="81"/>
            <rFont val="Tahoma"/>
            <family val="2"/>
          </rPr>
          <t>Equals the Impervious Area x 1.2 inches/12.</t>
        </r>
      </text>
    </comment>
    <comment ref="E18" authorId="0" shapeId="0">
      <text>
        <r>
          <rPr>
            <sz val="8"/>
            <color indexed="81"/>
            <rFont val="Tahoma"/>
            <family val="2"/>
          </rPr>
          <t>Equals the area x depth x void ratio.</t>
        </r>
      </text>
    </comment>
    <comment ref="A20" authorId="0" shapeId="0">
      <text>
        <r>
          <rPr>
            <sz val="8"/>
            <color indexed="81"/>
            <rFont val="Tahoma"/>
            <family val="2"/>
          </rPr>
          <t xml:space="preserve">Greenspace that will be graded during construction, resulting in compaction of the soil.  </t>
        </r>
      </text>
    </comment>
    <comment ref="A21" authorId="0" shapeId="0">
      <text>
        <r>
          <rPr>
            <sz val="8"/>
            <color indexed="81"/>
            <rFont val="Tahoma"/>
            <family val="2"/>
          </rPr>
          <t xml:space="preserve">Greenspace that will be  protected from grading and construction equipment.
</t>
        </r>
      </text>
    </comment>
    <comment ref="A48" authorId="0" shapeId="0">
      <text>
        <r>
          <rPr>
            <sz val="8"/>
            <color indexed="81"/>
            <rFont val="Tahoma"/>
            <family val="2"/>
          </rPr>
          <t>Buffer area that will be restored.  This area cannot be counted in the natural greenspace area calculation for impervious area disconnection.</t>
        </r>
      </text>
    </comment>
    <comment ref="E52" authorId="0" shapeId="0">
      <text>
        <r>
          <rPr>
            <sz val="8"/>
            <color indexed="81"/>
            <rFont val="Tahoma"/>
            <family val="2"/>
          </rPr>
          <t>The RRV can be no larger than the runoff volume draining to it in cell E16.</t>
        </r>
      </text>
    </comment>
    <comment ref="E53" authorId="0" shapeId="0">
      <text>
        <r>
          <rPr>
            <sz val="8"/>
            <color indexed="81"/>
            <rFont val="Tahoma"/>
            <family val="2"/>
          </rPr>
          <t>Equals the storage volume of the SWC designed by the Engineer.</t>
        </r>
      </text>
    </comment>
    <comment ref="B57" authorId="1" shapeId="0">
      <text>
        <r>
          <rPr>
            <sz val="8"/>
            <color indexed="81"/>
            <rFont val="Tahoma"/>
            <family val="2"/>
          </rPr>
          <t>Equals the impervious area draining to the manufactured treatment device</t>
        </r>
      </text>
    </comment>
    <comment ref="E61" authorId="0" shapeId="0">
      <text>
        <r>
          <rPr>
            <sz val="8"/>
            <color indexed="81"/>
            <rFont val="Tahoma"/>
            <family val="2"/>
          </rPr>
          <t xml:space="preserve">Equals the minimum of the total runoff volume or the sum of the Proposed RRV, the Conventional SWCs, and the MTDs.
</t>
        </r>
      </text>
    </comment>
    <comment ref="B64" authorId="0" shapeId="0">
      <text>
        <r>
          <rPr>
            <sz val="8"/>
            <color indexed="81"/>
            <rFont val="Tahoma"/>
            <family val="2"/>
          </rPr>
          <t>Equals Cell B11.</t>
        </r>
      </text>
    </comment>
    <comment ref="C64" authorId="0" shapeId="0">
      <text>
        <r>
          <rPr>
            <sz val="8"/>
            <color indexed="81"/>
            <rFont val="Tahoma"/>
            <family val="2"/>
          </rPr>
          <t>Equals Cells E61+I61+M61+Q61+U61+Y61+AC61+AG+61.</t>
        </r>
      </text>
    </comment>
    <comment ref="B65" authorId="0" shapeId="0">
      <text>
        <r>
          <rPr>
            <sz val="8"/>
            <color indexed="81"/>
            <rFont val="Tahoma"/>
            <family val="2"/>
          </rPr>
          <t>Equals Cell B12.</t>
        </r>
      </text>
    </comment>
    <comment ref="C65" authorId="0" shapeId="0">
      <text>
        <r>
          <rPr>
            <sz val="8"/>
            <color indexed="81"/>
            <rFont val="Tahoma"/>
            <family val="2"/>
          </rPr>
          <t>Equals Cells E52+I52+M52+Q52+U52+Y52+AC52+AG52.</t>
        </r>
      </text>
    </comment>
  </commentList>
</comments>
</file>

<file path=xl/comments3.xml><?xml version="1.0" encoding="utf-8"?>
<comments xmlns="http://schemas.openxmlformats.org/spreadsheetml/2006/main">
  <authors>
    <author>Walker, Richard</author>
    <author>Hoagland, Steven</author>
  </authors>
  <commentList>
    <comment ref="E22" authorId="0" shapeId="0">
      <text>
        <r>
          <rPr>
            <sz val="8"/>
            <color indexed="81"/>
            <rFont val="Tahoma"/>
            <family val="2"/>
          </rPr>
          <t>Equals the Impervious Area x 1.2 inches/12.</t>
        </r>
      </text>
    </comment>
    <comment ref="E24" authorId="0" shapeId="0">
      <text>
        <r>
          <rPr>
            <sz val="8"/>
            <color indexed="81"/>
            <rFont val="Tahoma"/>
            <family val="2"/>
          </rPr>
          <t xml:space="preserve">Equals the area x depth x void ratio.
</t>
        </r>
      </text>
    </comment>
    <comment ref="A26" authorId="0" shapeId="0">
      <text>
        <r>
          <rPr>
            <sz val="8"/>
            <color indexed="81"/>
            <rFont val="Tahoma"/>
            <family val="2"/>
          </rPr>
          <t xml:space="preserve">Greenspace that will be graded during construction, resulting in compaction of the soil.  
</t>
        </r>
      </text>
    </comment>
    <comment ref="A27" authorId="0" shapeId="0">
      <text>
        <r>
          <rPr>
            <sz val="8"/>
            <color indexed="81"/>
            <rFont val="Tahoma"/>
            <family val="2"/>
          </rPr>
          <t xml:space="preserve">Greenspace that will be  protected from grading and construction equipment.
</t>
        </r>
      </text>
    </comment>
    <comment ref="A54" authorId="0" shapeId="0">
      <text>
        <r>
          <rPr>
            <sz val="8"/>
            <color indexed="81"/>
            <rFont val="Tahoma"/>
            <family val="2"/>
          </rPr>
          <t>Buffer area that will be restored.  This area cannot be counted in the natural greenspace area calculation for impervious area disconnection.</t>
        </r>
      </text>
    </comment>
    <comment ref="E58" authorId="0" shapeId="0">
      <text>
        <r>
          <rPr>
            <sz val="8"/>
            <color indexed="81"/>
            <rFont val="Tahoma"/>
            <family val="2"/>
          </rPr>
          <t>The RRV can be no larger than the runoff volume draining to it in cell E22.</t>
        </r>
      </text>
    </comment>
    <comment ref="E59" authorId="0" shapeId="0">
      <text>
        <r>
          <rPr>
            <sz val="8"/>
            <color indexed="81"/>
            <rFont val="Tahoma"/>
            <family val="2"/>
          </rPr>
          <t>Equals the storage volume of the SWC designed by the Engineer.</t>
        </r>
      </text>
    </comment>
    <comment ref="B63" authorId="1" shapeId="0">
      <text>
        <r>
          <rPr>
            <sz val="8"/>
            <color indexed="81"/>
            <rFont val="Tahoma"/>
            <family val="2"/>
          </rPr>
          <t>Equals the impervious area draining to the manufactured treatment device</t>
        </r>
      </text>
    </comment>
    <comment ref="E67" authorId="0" shapeId="0">
      <text>
        <r>
          <rPr>
            <sz val="8"/>
            <color indexed="81"/>
            <rFont val="Tahoma"/>
            <family val="2"/>
          </rPr>
          <t xml:space="preserve">Equals the minimum of the total runoff volume or the sum of the Proposed RRV, the Conventional SWCs, and the MTDs.
</t>
        </r>
      </text>
    </comment>
    <comment ref="B70" authorId="0" shapeId="0">
      <text>
        <r>
          <rPr>
            <sz val="8"/>
            <color indexed="81"/>
            <rFont val="Tahoma"/>
            <family val="2"/>
          </rPr>
          <t>Equals Cell B17.</t>
        </r>
      </text>
    </comment>
    <comment ref="C70" authorId="0" shapeId="0">
      <text>
        <r>
          <rPr>
            <sz val="8"/>
            <color indexed="81"/>
            <rFont val="Tahoma"/>
            <family val="2"/>
          </rPr>
          <t>Equals Cells E67+I67+M67+Q67+U67+Y67+AC67+AG67.</t>
        </r>
      </text>
    </comment>
    <comment ref="B71" authorId="0" shapeId="0">
      <text>
        <r>
          <rPr>
            <sz val="8"/>
            <color indexed="81"/>
            <rFont val="Tahoma"/>
            <family val="2"/>
          </rPr>
          <t>Equals Cell B18.</t>
        </r>
      </text>
    </comment>
    <comment ref="C71" authorId="0" shapeId="0">
      <text>
        <r>
          <rPr>
            <sz val="8"/>
            <color indexed="81"/>
            <rFont val="Tahoma"/>
            <family val="2"/>
          </rPr>
          <t>Equals Cells E58+I58+M58+Q58+U58+Y58+AC58+AG58.</t>
        </r>
      </text>
    </comment>
  </commentList>
</comments>
</file>

<file path=xl/sharedStrings.xml><?xml version="1.0" encoding="utf-8"?>
<sst xmlns="http://schemas.openxmlformats.org/spreadsheetml/2006/main" count="488" uniqueCount="102">
  <si>
    <t>Cell Formatting</t>
  </si>
  <si>
    <t>Input Data</t>
  </si>
  <si>
    <t>Calculated</t>
  </si>
  <si>
    <t>Proposed Land Use</t>
  </si>
  <si>
    <t>Project Name:</t>
  </si>
  <si>
    <t>Bio-Retention and Rain Gardens</t>
  </si>
  <si>
    <t>Bio-Infiltration Swales</t>
  </si>
  <si>
    <t>Infiltration Basins and Trenches</t>
  </si>
  <si>
    <t>Riparian Buffer Restoration</t>
  </si>
  <si>
    <t>Void Ratio</t>
  </si>
  <si>
    <t xml:space="preserve">   Soil</t>
  </si>
  <si>
    <t xml:space="preserve">   Stone</t>
  </si>
  <si>
    <t>Area (sf)</t>
  </si>
  <si>
    <t>Depth (ft)</t>
  </si>
  <si>
    <t xml:space="preserve">   Stone Reservoir</t>
  </si>
  <si>
    <t>Subtotal</t>
  </si>
  <si>
    <t xml:space="preserve">   Surface Ponding</t>
  </si>
  <si>
    <t>LFUCG Design Parameter - Fixed</t>
  </si>
  <si>
    <t xml:space="preserve">Total </t>
  </si>
  <si>
    <t>Tree Trenches/Boxes</t>
  </si>
  <si>
    <t>Permeable Pavement Storage</t>
  </si>
  <si>
    <t>Underground Detention</t>
  </si>
  <si>
    <t>Extended Detention</t>
  </si>
  <si>
    <t>Wet Pond</t>
  </si>
  <si>
    <t>Constructed Wetlands</t>
  </si>
  <si>
    <t xml:space="preserve">     Greenspace</t>
  </si>
  <si>
    <t>Water Quality Volume, WQV (cf)</t>
  </si>
  <si>
    <t xml:space="preserve">Runoff Reduction Volume, RRV (cf) </t>
  </si>
  <si>
    <t>Required</t>
  </si>
  <si>
    <t>Proposed</t>
  </si>
  <si>
    <t>WQV (cf)</t>
  </si>
  <si>
    <t>RRV (cf)</t>
  </si>
  <si>
    <t>Runoff Volume (cf) =</t>
  </si>
  <si>
    <t>Imperv Area (sf) =</t>
  </si>
  <si>
    <t xml:space="preserve">     Roofs</t>
  </si>
  <si>
    <t>Proposed Stormwater Controls (SWCs)</t>
  </si>
  <si>
    <t>Impervious Area Runoff Disconnection</t>
  </si>
  <si>
    <t>Area (ac)</t>
  </si>
  <si>
    <t xml:space="preserve">  Street Length</t>
  </si>
  <si>
    <t xml:space="preserve">  Street Width, including curb</t>
  </si>
  <si>
    <t xml:space="preserve">  No. of Lots</t>
  </si>
  <si>
    <t xml:space="preserve">     Driveways</t>
  </si>
  <si>
    <t xml:space="preserve">     Sidewalks</t>
  </si>
  <si>
    <t xml:space="preserve">  Area of Development (acres)</t>
  </si>
  <si>
    <t xml:space="preserve">  Average Roof Area Per Lot (sf)</t>
  </si>
  <si>
    <t xml:space="preserve">  Average Driveway Lengh Per Lot (ft)</t>
  </si>
  <si>
    <t xml:space="preserve">  Average Driveway Width Per Lot (ft)</t>
  </si>
  <si>
    <t xml:space="preserve">  Sidewalk Length</t>
  </si>
  <si>
    <t xml:space="preserve">     Street </t>
  </si>
  <si>
    <t>% of Total</t>
  </si>
  <si>
    <t xml:space="preserve">  Sidewalk Width</t>
  </si>
  <si>
    <t xml:space="preserve">  To Developed Green Space</t>
  </si>
  <si>
    <t xml:space="preserve">  Riparian Area</t>
  </si>
  <si>
    <t xml:space="preserve">Total RRV Volume </t>
  </si>
  <si>
    <t>1. Subdivision Data and Proposed Land Use</t>
  </si>
  <si>
    <t>2. Water Quality Design Requirements</t>
  </si>
  <si>
    <t>3. Proposed WQV</t>
  </si>
  <si>
    <t>a. Green Infrastructure RRV</t>
  </si>
  <si>
    <t>b. Conventional SWCs</t>
  </si>
  <si>
    <t>4. Summary</t>
  </si>
  <si>
    <t>Volume (cf)</t>
  </si>
  <si>
    <t>1. Proposed Land Use</t>
  </si>
  <si>
    <t xml:space="preserve">Total RRV  </t>
  </si>
  <si>
    <t>Proposed RRV (Lesser of Runoff Volume or Total RRV)</t>
  </si>
  <si>
    <t xml:space="preserve">Equals 1.2" x area of the streets, driveways, and sidewalks.  Roofs are not counted because the yards provide sufficient runoff reduction. </t>
  </si>
  <si>
    <t>Equals 0.8" x area of the streets, driveways, and sidewalks.  Roofs are not counted because the yards provide sufficient runoff reduction.  The RRV counts toward meeting the WQV requirement.</t>
  </si>
  <si>
    <t xml:space="preserve">     Streets, Sidewalks, Parking Lots</t>
  </si>
  <si>
    <t>Equals 0.8" x area of the roofs, streets, sidewalks, and parking lots.  The RRV counts toward meeting the WQV requirement.</t>
  </si>
  <si>
    <t>Equals 1.2" x area of the roofs, streets, sidewalks, and parking lots.</t>
  </si>
  <si>
    <t>Water Quality Volume Spreadsheet Tool User Guide</t>
  </si>
  <si>
    <t xml:space="preserve">  To Protected Greenspace</t>
  </si>
  <si>
    <t xml:space="preserve">WQV Calculations for Residential Projects with Lots 6000 sf and Larger </t>
  </si>
  <si>
    <t xml:space="preserve">WQV Calculations for Commercial Projects, and Residential Projects with Lots Less than 6000 sf </t>
  </si>
  <si>
    <r>
      <t xml:space="preserve">The </t>
    </r>
    <r>
      <rPr>
        <b/>
        <sz val="11"/>
        <color theme="1"/>
        <rFont val="Calibri"/>
        <family val="2"/>
        <scheme val="minor"/>
      </rPr>
      <t>WQV Residential</t>
    </r>
    <r>
      <rPr>
        <sz val="11"/>
        <color theme="1"/>
        <rFont val="Calibri"/>
        <family val="2"/>
        <scheme val="minor"/>
      </rPr>
      <t xml:space="preserve"> tab is for </t>
    </r>
    <r>
      <rPr>
        <b/>
        <sz val="11"/>
        <color theme="1"/>
        <rFont val="Calibri"/>
        <family val="2"/>
        <scheme val="minor"/>
      </rPr>
      <t>New Development</t>
    </r>
    <r>
      <rPr>
        <sz val="11"/>
        <color theme="1"/>
        <rFont val="Calibri"/>
        <family val="2"/>
        <scheme val="minor"/>
      </rPr>
      <t xml:space="preserve"> residential projects with lots 6,000 square feet or larger.  </t>
    </r>
    <r>
      <rPr>
        <sz val="11"/>
        <color rgb="FF0070C0"/>
        <rFont val="Calibri"/>
        <family val="2"/>
        <scheme val="minor"/>
      </rPr>
      <t>The cells are color coded as shown at the bottom of the sheet:  yellow for input, green for calculated, blue for fixed design parameters.</t>
    </r>
    <r>
      <rPr>
        <sz val="11"/>
        <color theme="1"/>
        <rFont val="Calibri"/>
        <family val="2"/>
        <scheme val="minor"/>
      </rPr>
      <t xml:space="preserve">  The sheet consists of four sections:
1. Subdivision Data and Proposed Land Use
2. Water Quality Design Requirements
3. Proposed Water Quality Volume
     a. Runoff Reduction Volume provided by Green Infrastructure
     b. Water Quality Volume provided by Conventional Stormwater Controls
     c. Total Proposed WQV
4. Summary of the proposed WQV/RRV compared to the required WQV/RRV 
Comments are imbedded in certain cells to give the user additional technical information.  </t>
    </r>
  </si>
  <si>
    <t>2. Proposed Land Use</t>
  </si>
  <si>
    <t>3. Water Quality Design Requirements</t>
  </si>
  <si>
    <t>4. Proposed WQV</t>
  </si>
  <si>
    <t>5 Summary</t>
  </si>
  <si>
    <r>
      <t xml:space="preserve">The Water Quality Volume (WQV) spreadsheet supplements the Stormwater Management Executive Summary Forms that are completed by the Engineer for a development project.  The WQV spreadsheet is to be completed by the Engineer to demonstrate compliance with the Stormwater Manual, Section 1.7, Water Quality Criteria for New Development, and Section 1.8, Stormwater Standards for Redevelopment Projects.  The water quality requirements are as follows:
1. For </t>
    </r>
    <r>
      <rPr>
        <b/>
        <sz val="11"/>
        <color theme="1"/>
        <rFont val="Calibri"/>
        <family val="2"/>
        <scheme val="minor"/>
      </rPr>
      <t>New Development</t>
    </r>
    <r>
      <rPr>
        <sz val="11"/>
        <color theme="1"/>
        <rFont val="Calibri"/>
        <family val="2"/>
        <scheme val="minor"/>
      </rPr>
      <t xml:space="preserve"> projects, stormwater controls shall be provided to manage a volume equal to 1.2 inches multiplied by the impervious area.  This is the water quality volume (WQV).  The WQV can be met with a combination of Green Infrastructure and Conventional Stormwater Controls.  The acceptable Stormwater Controls are in Chapter 10 of the Stormwater Manual.
2. For </t>
    </r>
    <r>
      <rPr>
        <b/>
        <sz val="11"/>
        <color theme="1"/>
        <rFont val="Calibri"/>
        <family val="2"/>
        <scheme val="minor"/>
      </rPr>
      <t xml:space="preserve">New Development </t>
    </r>
    <r>
      <rPr>
        <sz val="11"/>
        <color theme="1"/>
        <rFont val="Calibri"/>
        <family val="2"/>
        <scheme val="minor"/>
      </rPr>
      <t xml:space="preserve">projects, Green Infrastructure controls shall be provided to manage a volume equal to 0.8 inches multiplied by the impervious area.  This is the Runoff Reduction Volume (RRV).  The RRV can be counted toward the WQV.  The acceptable Green Infrastructure Controls are in Chapter 10 of the Stormwater Manual.
3. For </t>
    </r>
    <r>
      <rPr>
        <b/>
        <sz val="11"/>
        <color theme="1"/>
        <rFont val="Calibri"/>
        <family val="2"/>
        <scheme val="minor"/>
      </rPr>
      <t xml:space="preserve">Redevelopment </t>
    </r>
    <r>
      <rPr>
        <sz val="11"/>
        <color theme="1"/>
        <rFont val="Calibri"/>
        <family val="2"/>
        <scheme val="minor"/>
      </rPr>
      <t>projects, the baseline impervious area shall be reduced by 20%; or stormwater controls shall be provided for 20% of the baseline impervious area; or a combination thereof. Water quality controls shall be provided in accordance with new development requirements (Section 1.7) for the net increase in impervious area.</t>
    </r>
  </si>
  <si>
    <t>1. Existing Land Use (Baseline Condition)</t>
  </si>
  <si>
    <t>WQV Calculations for Redevelopment Projects</t>
  </si>
  <si>
    <r>
      <t xml:space="preserve">A = Baseline impervious area
B = Impervious area after redevelopment
     If B &gt; A: WQV = A x 0.2 x 1.2" / 12 + (B-A) x 1.2" / 12
     If (A x 0.8) &lt; B </t>
    </r>
    <r>
      <rPr>
        <sz val="11"/>
        <color theme="1"/>
        <rFont val="Calibri"/>
        <family val="2"/>
      </rPr>
      <t>≤</t>
    </r>
    <r>
      <rPr>
        <sz val="11"/>
        <color theme="1"/>
        <rFont val="Calibri"/>
        <family val="2"/>
        <scheme val="minor"/>
      </rPr>
      <t xml:space="preserve"> A: WQV = (B - A x 0.8) x 1.2" / 12
     If B ≤ (A x 0.8): WQV = 0</t>
    </r>
  </si>
  <si>
    <t>A = Baseline impervious area
B = Impervious area after redevelopment
     If B &gt; A: RRV = (B-A) x 0.8" / 12
     If B ≤ A: RRV = 0</t>
  </si>
  <si>
    <t>[enter description]</t>
  </si>
  <si>
    <t xml:space="preserve">   Sand</t>
  </si>
  <si>
    <t>c. Manufactured Treatment Device</t>
  </si>
  <si>
    <t>Impervious DA (sf)</t>
  </si>
  <si>
    <t>Device Name</t>
  </si>
  <si>
    <t>Area 1</t>
  </si>
  <si>
    <t>Area 2</t>
  </si>
  <si>
    <t>Area 3</t>
  </si>
  <si>
    <t>Area 4</t>
  </si>
  <si>
    <t>Area 5</t>
  </si>
  <si>
    <t>Area 6</t>
  </si>
  <si>
    <t>Area 7</t>
  </si>
  <si>
    <t>Area 8</t>
  </si>
  <si>
    <t xml:space="preserve">  Surface Ponding Above Normal Pool</t>
  </si>
  <si>
    <t>Proposed WQV (Lesser of Runoff Volume or RRV + SWCs + MTDs)</t>
  </si>
  <si>
    <t>Proposed WQV (Lesser of Runoff Volume or RRV + SWCs)</t>
  </si>
  <si>
    <r>
      <t xml:space="preserve">The </t>
    </r>
    <r>
      <rPr>
        <b/>
        <sz val="11"/>
        <color theme="1"/>
        <rFont val="Calibri"/>
        <family val="2"/>
        <scheme val="minor"/>
      </rPr>
      <t xml:space="preserve">WQV Commercial </t>
    </r>
    <r>
      <rPr>
        <sz val="11"/>
        <color theme="1"/>
        <rFont val="Calibri"/>
        <family val="2"/>
        <scheme val="minor"/>
      </rPr>
      <t xml:space="preserve">tab is for </t>
    </r>
    <r>
      <rPr>
        <b/>
        <sz val="11"/>
        <color theme="1"/>
        <rFont val="Calibri"/>
        <family val="2"/>
        <scheme val="minor"/>
      </rPr>
      <t>New Development</t>
    </r>
    <r>
      <rPr>
        <sz val="11"/>
        <color theme="1"/>
        <rFont val="Calibri"/>
        <family val="2"/>
        <scheme val="minor"/>
      </rPr>
      <t xml:space="preserve"> commercial projects, and residential projects with lots less than 6,000 square feet.  </t>
    </r>
    <r>
      <rPr>
        <sz val="11"/>
        <color rgb="FF0070C0"/>
        <rFont val="Calibri"/>
        <family val="2"/>
        <scheme val="minor"/>
      </rPr>
      <t>The cells are color coded as shown at the bottom of the sheet:  yellow for input, green for calculated, blue for fixed design parameters.</t>
    </r>
    <r>
      <rPr>
        <sz val="11"/>
        <color theme="1"/>
        <rFont val="Calibri"/>
        <family val="2"/>
        <scheme val="minor"/>
      </rPr>
      <t xml:space="preserve">  The sheet consists of four sections:
1. Proposed Land Use
2. Water Quality Design Requirements
3. Proposed Water Quality Volume
     a. Runoff Reduction Volume provided by Green Infrastructure
     b. Water Quality Volume provided by Conventional Stormwater Controls
     c. Water Quality Volume managed by Manufactured Treatment Devices (commercial only)
4. Summary of the proposed WQV/RRV compared to the required WQV/RRV 
Comments are imbedded in certain cells to give the user additional technical information.  </t>
    </r>
  </si>
  <si>
    <r>
      <t xml:space="preserve">The </t>
    </r>
    <r>
      <rPr>
        <b/>
        <sz val="11"/>
        <color theme="1"/>
        <rFont val="Calibri"/>
        <family val="2"/>
        <scheme val="minor"/>
      </rPr>
      <t xml:space="preserve">Redevelopment </t>
    </r>
    <r>
      <rPr>
        <sz val="11"/>
        <color theme="1"/>
        <rFont val="Calibri"/>
        <family val="2"/>
        <scheme val="minor"/>
      </rPr>
      <t xml:space="preserve">tab is for </t>
    </r>
    <r>
      <rPr>
        <b/>
        <sz val="11"/>
        <color theme="1"/>
        <rFont val="Calibri"/>
        <family val="2"/>
        <scheme val="minor"/>
      </rPr>
      <t>Redevelopment</t>
    </r>
    <r>
      <rPr>
        <sz val="11"/>
        <color theme="1"/>
        <rFont val="Calibri"/>
        <family val="2"/>
        <scheme val="minor"/>
      </rPr>
      <t xml:space="preserve"> projects.  </t>
    </r>
    <r>
      <rPr>
        <sz val="11"/>
        <color rgb="FF0070C0"/>
        <rFont val="Calibri"/>
        <family val="2"/>
        <scheme val="minor"/>
      </rPr>
      <t>The cells are color coded as shown at the bottom of the sheet:  yellow for input, green for calculated, blue for fixed design parameters.</t>
    </r>
    <r>
      <rPr>
        <sz val="11"/>
        <color theme="1"/>
        <rFont val="Calibri"/>
        <family val="2"/>
        <scheme val="minor"/>
      </rPr>
      <t xml:space="preserve">  The sheet consists of five sections:
1. Existing Land Use (Baseline Condition)
2. Proposed Land Use
3. Water Quality Design Requirements
4. Proposed Water Quality Volume
     a. Runoff Reduction Volume provided by Green Infrastructure
     b. Water Quality Volume provided by Conventional Stormwater Controls
     c. Water Quality Volume managed by Manufactured Treatment Devices
5. Summary of the proposed WQV/RRV compared to the required WQV/RRV 
Comments are imbedded in certain cells to give the user additional technical information.  </t>
    </r>
  </si>
  <si>
    <t>Version 06.21.18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</si>
</sst>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4"/>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sz val="8"/>
      <color indexed="81"/>
      <name val="Tahoma"/>
      <family val="2"/>
    </font>
    <font>
      <b/>
      <sz val="10"/>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b/>
      <sz val="14"/>
      <name val="Calibri"/>
      <family val="2"/>
      <scheme val="minor"/>
    </font>
    <font>
      <b/>
      <i/>
      <sz val="14"/>
      <color theme="1"/>
      <name val="Calibri"/>
      <family val="2"/>
      <scheme val="minor"/>
    </font>
    <font>
      <b/>
      <sz val="18"/>
      <color theme="1"/>
      <name val="Calibri"/>
      <family val="2"/>
      <scheme val="minor"/>
    </font>
    <font>
      <sz val="11"/>
      <color rgb="FF0070C0"/>
      <name val="Calibri"/>
      <family val="2"/>
      <scheme val="minor"/>
    </font>
    <font>
      <b/>
      <sz val="11"/>
      <color rgb="FFFF0000"/>
      <name val="Calibri"/>
      <family val="2"/>
      <scheme val="minor"/>
    </font>
    <font>
      <sz val="11"/>
      <color theme="1"/>
      <name val="Calibri"/>
      <family val="2"/>
    </font>
    <font>
      <b/>
      <sz val="14"/>
      <color rgb="FFFF0000"/>
      <name val="Calibri"/>
      <family val="2"/>
      <scheme val="minor"/>
    </font>
    <font>
      <b/>
      <i/>
      <sz val="11"/>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9" fontId="4" fillId="0" borderId="0" applyFont="0" applyFill="0" applyBorder="0" applyAlignment="0" applyProtection="0"/>
  </cellStyleXfs>
  <cellXfs count="243">
    <xf numFmtId="0" fontId="0" fillId="0" borderId="0" xfId="0"/>
    <xf numFmtId="0" fontId="0" fillId="0" borderId="0" xfId="0" applyBorder="1"/>
    <xf numFmtId="0" fontId="0" fillId="0" borderId="0" xfId="0" applyProtection="1">
      <protection locked="0"/>
    </xf>
    <xf numFmtId="0" fontId="2" fillId="0" borderId="0" xfId="0" applyFont="1" applyFill="1" applyBorder="1" applyProtection="1"/>
    <xf numFmtId="0" fontId="0" fillId="0" borderId="0" xfId="0" applyFill="1" applyBorder="1" applyProtection="1"/>
    <xf numFmtId="9" fontId="0" fillId="0" borderId="0" xfId="1" applyFont="1" applyFill="1" applyBorder="1" applyProtection="1"/>
    <xf numFmtId="2" fontId="0" fillId="0" borderId="0" xfId="0" applyNumberFormat="1" applyFill="1" applyBorder="1" applyProtection="1"/>
    <xf numFmtId="1" fontId="0" fillId="0" borderId="0" xfId="0" applyNumberFormat="1" applyFill="1" applyBorder="1" applyAlignment="1" applyProtection="1">
      <alignment horizontal="right"/>
    </xf>
    <xf numFmtId="2" fontId="0" fillId="0" borderId="13" xfId="0" applyNumberFormat="1" applyFill="1" applyBorder="1" applyProtection="1"/>
    <xf numFmtId="0" fontId="0" fillId="0" borderId="13" xfId="0" applyFill="1" applyBorder="1" applyProtection="1"/>
    <xf numFmtId="9" fontId="1" fillId="0" borderId="13" xfId="1" applyFont="1" applyFill="1" applyBorder="1" applyProtection="1"/>
    <xf numFmtId="1" fontId="5" fillId="3" borderId="30" xfId="0" applyNumberFormat="1" applyFont="1" applyFill="1" applyBorder="1" applyProtection="1"/>
    <xf numFmtId="0" fontId="0" fillId="0" borderId="33" xfId="0" applyFill="1" applyBorder="1" applyProtection="1"/>
    <xf numFmtId="0" fontId="0" fillId="0" borderId="18" xfId="0" applyFill="1" applyBorder="1" applyProtection="1"/>
    <xf numFmtId="2" fontId="5" fillId="5" borderId="26" xfId="0" applyNumberFormat="1" applyFont="1" applyFill="1" applyBorder="1" applyAlignment="1" applyProtection="1">
      <alignment horizontal="right" wrapText="1"/>
    </xf>
    <xf numFmtId="9" fontId="0" fillId="5" borderId="40" xfId="1" applyFont="1" applyFill="1" applyBorder="1" applyProtection="1"/>
    <xf numFmtId="2" fontId="0" fillId="5" borderId="40" xfId="0" applyNumberFormat="1" applyFill="1" applyBorder="1" applyProtection="1"/>
    <xf numFmtId="0" fontId="0" fillId="5" borderId="40" xfId="0" applyFill="1" applyBorder="1" applyProtection="1"/>
    <xf numFmtId="0" fontId="0" fillId="5" borderId="43" xfId="0" applyFill="1" applyBorder="1" applyProtection="1"/>
    <xf numFmtId="1" fontId="0" fillId="3" borderId="1" xfId="0" applyNumberFormat="1" applyFill="1" applyBorder="1" applyAlignment="1" applyProtection="1">
      <alignment horizontal="right"/>
    </xf>
    <xf numFmtId="1" fontId="0" fillId="3" borderId="4" xfId="0" applyNumberFormat="1" applyFill="1" applyBorder="1" applyAlignment="1" applyProtection="1">
      <alignment horizontal="right"/>
    </xf>
    <xf numFmtId="1" fontId="12" fillId="3" borderId="48" xfId="0" applyNumberFormat="1" applyFont="1" applyFill="1" applyBorder="1" applyProtection="1"/>
    <xf numFmtId="1" fontId="12" fillId="3" borderId="54" xfId="0" applyNumberFormat="1" applyFont="1" applyFill="1" applyBorder="1" applyProtection="1"/>
    <xf numFmtId="0" fontId="0" fillId="0" borderId="1" xfId="0" applyBorder="1" applyAlignment="1" applyProtection="1">
      <alignment vertical="top" wrapText="1"/>
    </xf>
    <xf numFmtId="0" fontId="0" fillId="0" borderId="0" xfId="0" applyProtection="1"/>
    <xf numFmtId="0" fontId="16" fillId="0" borderId="0" xfId="0" applyFont="1" applyFill="1" applyBorder="1" applyAlignment="1" applyProtection="1">
      <alignment vertical="top" wrapText="1"/>
    </xf>
    <xf numFmtId="0" fontId="1" fillId="2" borderId="7" xfId="0" applyFont="1" applyFill="1" applyBorder="1" applyProtection="1">
      <protection locked="0"/>
    </xf>
    <xf numFmtId="0" fontId="0" fillId="2" borderId="1" xfId="0" applyFill="1" applyBorder="1" applyProtection="1">
      <protection locked="0"/>
    </xf>
    <xf numFmtId="0" fontId="0" fillId="2" borderId="4" xfId="0" applyFill="1" applyBorder="1" applyProtection="1">
      <protection locked="0"/>
    </xf>
    <xf numFmtId="0" fontId="0" fillId="2" borderId="1" xfId="0" applyFont="1" applyFill="1" applyBorder="1" applyAlignment="1" applyProtection="1">
      <alignment horizontal="right" wrapText="1"/>
      <protection locked="0"/>
    </xf>
    <xf numFmtId="0" fontId="0" fillId="2" borderId="10" xfId="0" applyFont="1" applyFill="1" applyBorder="1" applyAlignment="1" applyProtection="1">
      <alignment horizontal="right"/>
      <protection locked="0"/>
    </xf>
    <xf numFmtId="0" fontId="0" fillId="2" borderId="38" xfId="0" applyFont="1" applyFill="1" applyBorder="1" applyAlignment="1" applyProtection="1">
      <alignment horizontal="right"/>
      <protection locked="0"/>
    </xf>
    <xf numFmtId="0" fontId="0" fillId="2" borderId="10" xfId="0" applyFont="1" applyFill="1" applyBorder="1" applyProtection="1">
      <protection locked="0"/>
    </xf>
    <xf numFmtId="164" fontId="0" fillId="2" borderId="1" xfId="0" applyNumberFormat="1" applyFill="1" applyBorder="1" applyProtection="1">
      <protection locked="0"/>
    </xf>
    <xf numFmtId="0" fontId="0" fillId="2" borderId="38" xfId="0" applyFont="1" applyFill="1" applyBorder="1" applyProtection="1">
      <protection locked="0"/>
    </xf>
    <xf numFmtId="0" fontId="1" fillId="2" borderId="45" xfId="0" applyFont="1" applyFill="1" applyBorder="1" applyProtection="1">
      <protection locked="0"/>
    </xf>
    <xf numFmtId="1" fontId="0" fillId="2" borderId="1" xfId="0" applyNumberFormat="1" applyFill="1" applyBorder="1" applyAlignment="1" applyProtection="1">
      <alignment horizontal="right"/>
      <protection locked="0"/>
    </xf>
    <xf numFmtId="0" fontId="0" fillId="2" borderId="23" xfId="0" applyFont="1" applyFill="1" applyBorder="1" applyProtection="1">
      <protection locked="0"/>
    </xf>
    <xf numFmtId="164" fontId="0" fillId="2" borderId="10" xfId="0" applyNumberFormat="1" applyFill="1" applyBorder="1" applyProtection="1">
      <protection locked="0"/>
    </xf>
    <xf numFmtId="0" fontId="0" fillId="2" borderId="26" xfId="0" applyFill="1" applyBorder="1" applyProtection="1">
      <protection locked="0"/>
    </xf>
    <xf numFmtId="0" fontId="0" fillId="2" borderId="24" xfId="0" applyFill="1" applyBorder="1" applyProtection="1">
      <protection locked="0"/>
    </xf>
    <xf numFmtId="0" fontId="1" fillId="0" borderId="32" xfId="0" applyFont="1" applyBorder="1" applyProtection="1"/>
    <xf numFmtId="0" fontId="1" fillId="0" borderId="13" xfId="0" applyFont="1" applyBorder="1" applyProtection="1"/>
    <xf numFmtId="0" fontId="0" fillId="0" borderId="13" xfId="0" applyBorder="1" applyProtection="1"/>
    <xf numFmtId="0" fontId="0" fillId="0" borderId="14" xfId="0" applyBorder="1" applyProtection="1"/>
    <xf numFmtId="0" fontId="1" fillId="0" borderId="25" xfId="0" applyFont="1" applyBorder="1" applyProtection="1"/>
    <xf numFmtId="0" fontId="1" fillId="2" borderId="8" xfId="0" applyFont="1" applyFill="1" applyBorder="1" applyProtection="1"/>
    <xf numFmtId="0" fontId="0" fillId="2" borderId="8" xfId="0" applyFill="1" applyBorder="1" applyProtection="1"/>
    <xf numFmtId="0" fontId="0" fillId="2" borderId="2" xfId="0" applyFill="1" applyBorder="1" applyProtection="1"/>
    <xf numFmtId="0" fontId="0" fillId="2" borderId="15" xfId="0" applyFill="1" applyBorder="1" applyProtection="1"/>
    <xf numFmtId="0" fontId="0" fillId="2" borderId="44" xfId="0" applyFill="1" applyBorder="1" applyProtection="1"/>
    <xf numFmtId="0" fontId="0" fillId="5" borderId="42" xfId="0" applyFill="1" applyBorder="1" applyProtection="1"/>
    <xf numFmtId="0" fontId="1" fillId="0" borderId="32" xfId="0" applyFont="1" applyFill="1" applyBorder="1" applyProtection="1"/>
    <xf numFmtId="0" fontId="1" fillId="0" borderId="13" xfId="0" applyFont="1" applyFill="1" applyBorder="1" applyAlignment="1" applyProtection="1">
      <alignment horizontal="center"/>
    </xf>
    <xf numFmtId="0" fontId="1" fillId="0" borderId="13" xfId="0" applyFont="1" applyFill="1" applyBorder="1" applyAlignment="1" applyProtection="1">
      <alignment horizontal="right"/>
    </xf>
    <xf numFmtId="0" fontId="0" fillId="0" borderId="0" xfId="0" applyBorder="1" applyProtection="1"/>
    <xf numFmtId="0" fontId="0" fillId="0" borderId="33" xfId="0" applyBorder="1" applyProtection="1"/>
    <xf numFmtId="0" fontId="0" fillId="0" borderId="25" xfId="0" applyFont="1" applyFill="1" applyBorder="1" applyProtection="1"/>
    <xf numFmtId="0" fontId="0" fillId="2" borderId="1" xfId="0" applyFill="1" applyBorder="1" applyProtection="1"/>
    <xf numFmtId="2" fontId="0" fillId="0" borderId="6" xfId="0" applyNumberFormat="1" applyFill="1" applyBorder="1" applyProtection="1"/>
    <xf numFmtId="0" fontId="0" fillId="0" borderId="25" xfId="0" applyFill="1" applyBorder="1" applyProtection="1"/>
    <xf numFmtId="0" fontId="0" fillId="0" borderId="3" xfId="0" applyFill="1" applyBorder="1" applyProtection="1"/>
    <xf numFmtId="0" fontId="0" fillId="0" borderId="3" xfId="0" applyBorder="1" applyProtection="1"/>
    <xf numFmtId="0" fontId="0" fillId="0" borderId="39" xfId="0" applyBorder="1" applyProtection="1"/>
    <xf numFmtId="0" fontId="10" fillId="0" borderId="19" xfId="0" applyFont="1" applyFill="1" applyBorder="1" applyProtection="1"/>
    <xf numFmtId="0" fontId="2" fillId="0" borderId="1" xfId="0" applyFont="1" applyFill="1" applyBorder="1" applyAlignment="1" applyProtection="1">
      <alignment horizontal="right"/>
    </xf>
    <xf numFmtId="0" fontId="10" fillId="0" borderId="2" xfId="0" applyFont="1" applyBorder="1" applyAlignment="1" applyProtection="1">
      <alignment horizontal="left"/>
    </xf>
    <xf numFmtId="0" fontId="8" fillId="0" borderId="2" xfId="0" applyFont="1" applyBorder="1" applyProtection="1"/>
    <xf numFmtId="165" fontId="10" fillId="0" borderId="0" xfId="1" applyNumberFormat="1" applyFont="1" applyBorder="1" applyAlignment="1" applyProtection="1">
      <alignment horizontal="left"/>
    </xf>
    <xf numFmtId="2" fontId="0" fillId="3" borderId="1" xfId="0" applyNumberFormat="1" applyFill="1" applyBorder="1" applyProtection="1"/>
    <xf numFmtId="165" fontId="0" fillId="3" borderId="1" xfId="1" applyNumberFormat="1" applyFont="1" applyFill="1" applyBorder="1" applyProtection="1"/>
    <xf numFmtId="0" fontId="0" fillId="0" borderId="28" xfId="0" applyFill="1" applyBorder="1" applyProtection="1"/>
    <xf numFmtId="1" fontId="0" fillId="3" borderId="16" xfId="0" applyNumberFormat="1" applyFill="1" applyBorder="1" applyAlignment="1" applyProtection="1">
      <alignment horizontal="right"/>
    </xf>
    <xf numFmtId="2" fontId="0" fillId="3" borderId="4" xfId="0" applyNumberFormat="1" applyFill="1" applyBorder="1" applyProtection="1"/>
    <xf numFmtId="165" fontId="0" fillId="3" borderId="4" xfId="1" applyNumberFormat="1" applyFont="1" applyFill="1" applyBorder="1" applyProtection="1"/>
    <xf numFmtId="1" fontId="0" fillId="0" borderId="29" xfId="0" applyNumberFormat="1" applyFill="1" applyBorder="1" applyAlignment="1" applyProtection="1">
      <alignment horizontal="right"/>
    </xf>
    <xf numFmtId="0" fontId="0" fillId="0" borderId="29" xfId="0" applyFill="1" applyBorder="1" applyProtection="1"/>
    <xf numFmtId="0" fontId="0" fillId="5" borderId="25" xfId="0" applyFill="1" applyBorder="1" applyProtection="1"/>
    <xf numFmtId="1" fontId="0" fillId="5" borderId="0" xfId="0" applyNumberFormat="1" applyFill="1" applyBorder="1" applyProtection="1"/>
    <xf numFmtId="9" fontId="0" fillId="5" borderId="40" xfId="0" applyNumberFormat="1" applyFill="1" applyBorder="1" applyProtection="1"/>
    <xf numFmtId="0" fontId="0" fillId="5" borderId="0" xfId="0" applyFill="1" applyBorder="1" applyProtection="1"/>
    <xf numFmtId="1" fontId="0" fillId="0" borderId="12" xfId="0" applyNumberFormat="1" applyFill="1" applyBorder="1" applyProtection="1"/>
    <xf numFmtId="9" fontId="0" fillId="0" borderId="12" xfId="0" applyNumberFormat="1" applyFill="1" applyBorder="1" applyProtection="1"/>
    <xf numFmtId="0" fontId="0" fillId="0" borderId="12" xfId="0" applyFill="1" applyBorder="1" applyProtection="1"/>
    <xf numFmtId="0" fontId="2" fillId="0" borderId="38" xfId="0" applyFont="1" applyBorder="1" applyAlignment="1" applyProtection="1">
      <alignment wrapText="1"/>
    </xf>
    <xf numFmtId="1" fontId="0" fillId="3" borderId="9" xfId="0" applyNumberFormat="1" applyFill="1" applyBorder="1" applyAlignment="1" applyProtection="1"/>
    <xf numFmtId="0" fontId="2" fillId="0" borderId="31" xfId="0" applyFont="1" applyBorder="1" applyAlignment="1" applyProtection="1">
      <alignment wrapText="1"/>
    </xf>
    <xf numFmtId="1" fontId="0" fillId="3" borderId="16" xfId="0" applyNumberFormat="1" applyFill="1" applyBorder="1" applyAlignment="1" applyProtection="1"/>
    <xf numFmtId="0" fontId="1" fillId="5" borderId="42" xfId="0" applyFont="1" applyFill="1" applyBorder="1" applyAlignment="1" applyProtection="1">
      <alignment vertical="center"/>
    </xf>
    <xf numFmtId="0" fontId="2" fillId="5" borderId="40" xfId="0" applyFont="1" applyFill="1" applyBorder="1" applyProtection="1"/>
    <xf numFmtId="1" fontId="0" fillId="5" borderId="40" xfId="0" applyNumberFormat="1" applyFill="1" applyBorder="1" applyProtection="1"/>
    <xf numFmtId="0" fontId="0" fillId="5" borderId="40" xfId="0" applyFill="1" applyBorder="1" applyAlignment="1" applyProtection="1">
      <alignment wrapText="1"/>
    </xf>
    <xf numFmtId="0" fontId="1" fillId="0" borderId="25" xfId="0" applyFont="1" applyFill="1" applyBorder="1" applyAlignment="1" applyProtection="1">
      <alignment vertical="center"/>
    </xf>
    <xf numFmtId="0" fontId="0" fillId="0" borderId="38" xfId="0" applyFont="1" applyBorder="1" applyAlignment="1" applyProtection="1">
      <alignment horizontal="right" wrapText="1"/>
    </xf>
    <xf numFmtId="0" fontId="0" fillId="0" borderId="1" xfId="0" applyFont="1" applyBorder="1" applyAlignment="1" applyProtection="1">
      <alignment horizontal="right" wrapText="1"/>
    </xf>
    <xf numFmtId="1" fontId="2" fillId="3" borderId="7" xfId="0" applyNumberFormat="1" applyFont="1" applyFill="1" applyBorder="1" applyProtection="1"/>
    <xf numFmtId="1" fontId="2" fillId="3" borderId="24" xfId="0" applyNumberFormat="1" applyFont="1" applyFill="1" applyBorder="1" applyProtection="1"/>
    <xf numFmtId="0" fontId="13" fillId="5" borderId="36" xfId="0" applyFont="1" applyFill="1" applyBorder="1" applyProtection="1"/>
    <xf numFmtId="0" fontId="2" fillId="5" borderId="10" xfId="0" applyFont="1" applyFill="1" applyBorder="1" applyAlignment="1" applyProtection="1">
      <alignment horizontal="right"/>
    </xf>
    <xf numFmtId="0" fontId="2" fillId="5" borderId="1" xfId="0" applyFont="1" applyFill="1" applyBorder="1" applyAlignment="1" applyProtection="1">
      <alignment horizontal="right"/>
    </xf>
    <xf numFmtId="1" fontId="2" fillId="5" borderId="24" xfId="0" applyNumberFormat="1" applyFont="1" applyFill="1" applyBorder="1" applyAlignment="1" applyProtection="1">
      <alignment horizontal="right" wrapText="1"/>
    </xf>
    <xf numFmtId="0" fontId="2" fillId="5" borderId="38" xfId="0" applyFont="1" applyFill="1" applyBorder="1" applyAlignment="1" applyProtection="1">
      <alignment horizontal="right"/>
    </xf>
    <xf numFmtId="0" fontId="2" fillId="5" borderId="53" xfId="0" applyFont="1" applyFill="1" applyBorder="1" applyProtection="1"/>
    <xf numFmtId="1" fontId="2" fillId="5" borderId="26" xfId="0" applyNumberFormat="1" applyFont="1" applyFill="1" applyBorder="1" applyAlignment="1" applyProtection="1">
      <alignment horizontal="right" wrapText="1"/>
    </xf>
    <xf numFmtId="0" fontId="0" fillId="0" borderId="46" xfId="0" applyFont="1" applyFill="1" applyBorder="1" applyProtection="1"/>
    <xf numFmtId="164" fontId="0" fillId="4" borderId="1" xfId="0" applyNumberFormat="1" applyFont="1" applyFill="1" applyBorder="1" applyAlignment="1" applyProtection="1">
      <alignment horizontal="right"/>
    </xf>
    <xf numFmtId="0" fontId="0" fillId="4" borderId="1" xfId="0" applyFont="1" applyFill="1" applyBorder="1" applyAlignment="1" applyProtection="1">
      <alignment horizontal="right"/>
    </xf>
    <xf numFmtId="1" fontId="3" fillId="3" borderId="24" xfId="0" applyNumberFormat="1" applyFont="1" applyFill="1" applyBorder="1" applyProtection="1"/>
    <xf numFmtId="0" fontId="0" fillId="0" borderId="0" xfId="0" applyFont="1" applyFill="1" applyBorder="1" applyAlignment="1" applyProtection="1">
      <alignment horizontal="right"/>
    </xf>
    <xf numFmtId="1" fontId="5" fillId="3" borderId="26" xfId="0" applyNumberFormat="1" applyFont="1" applyFill="1" applyBorder="1" applyProtection="1"/>
    <xf numFmtId="0" fontId="0" fillId="0" borderId="25" xfId="0" applyFont="1" applyFill="1" applyBorder="1" applyAlignment="1" applyProtection="1">
      <alignment horizontal="right"/>
    </xf>
    <xf numFmtId="0" fontId="2" fillId="5" borderId="46" xfId="0" applyFont="1" applyFill="1" applyBorder="1" applyProtection="1"/>
    <xf numFmtId="0" fontId="2" fillId="5" borderId="0" xfId="0" applyFont="1" applyFill="1" applyBorder="1" applyProtection="1"/>
    <xf numFmtId="1" fontId="0" fillId="5" borderId="26" xfId="0" applyNumberFormat="1" applyFill="1" applyBorder="1" applyProtection="1"/>
    <xf numFmtId="0" fontId="2" fillId="5" borderId="25" xfId="0" applyFont="1" applyFill="1" applyBorder="1" applyProtection="1"/>
    <xf numFmtId="0" fontId="0" fillId="0" borderId="46" xfId="0" applyFont="1" applyBorder="1" applyProtection="1"/>
    <xf numFmtId="2" fontId="0" fillId="4" borderId="1" xfId="0" applyNumberFormat="1" applyFill="1" applyBorder="1" applyProtection="1"/>
    <xf numFmtId="0" fontId="0" fillId="0" borderId="0" xfId="0" applyFont="1" applyBorder="1" applyProtection="1"/>
    <xf numFmtId="164" fontId="0" fillId="0" borderId="0" xfId="0" applyNumberFormat="1" applyBorder="1" applyProtection="1"/>
    <xf numFmtId="0" fontId="0" fillId="0" borderId="25" xfId="0" applyFont="1" applyBorder="1" applyProtection="1"/>
    <xf numFmtId="164" fontId="0" fillId="5" borderId="0" xfId="0" applyNumberFormat="1" applyFill="1" applyBorder="1" applyProtection="1"/>
    <xf numFmtId="1" fontId="0" fillId="5" borderId="24" xfId="0" applyNumberFormat="1" applyFill="1" applyBorder="1" applyProtection="1"/>
    <xf numFmtId="0" fontId="0" fillId="5" borderId="3" xfId="0" applyFont="1" applyFill="1" applyBorder="1" applyProtection="1"/>
    <xf numFmtId="164" fontId="0" fillId="5" borderId="0" xfId="0" applyNumberFormat="1" applyFont="1" applyFill="1" applyBorder="1" applyProtection="1"/>
    <xf numFmtId="0" fontId="0" fillId="5" borderId="0" xfId="0" applyFont="1" applyFill="1" applyBorder="1" applyProtection="1"/>
    <xf numFmtId="1" fontId="5" fillId="5" borderId="24" xfId="0" applyNumberFormat="1" applyFont="1" applyFill="1" applyBorder="1" applyProtection="1"/>
    <xf numFmtId="0" fontId="0" fillId="5" borderId="27" xfId="0" applyFont="1" applyFill="1" applyBorder="1" applyProtection="1"/>
    <xf numFmtId="164" fontId="0" fillId="4" borderId="1" xfId="0" applyNumberFormat="1" applyFont="1" applyFill="1" applyBorder="1" applyProtection="1"/>
    <xf numFmtId="0" fontId="0" fillId="4" borderId="1" xfId="0" applyFont="1" applyFill="1" applyBorder="1" applyProtection="1"/>
    <xf numFmtId="1" fontId="5" fillId="3" borderId="24" xfId="0" applyNumberFormat="1" applyFont="1" applyFill="1" applyBorder="1" applyProtection="1"/>
    <xf numFmtId="0" fontId="2" fillId="0" borderId="25" xfId="0" applyFont="1" applyFill="1" applyBorder="1" applyProtection="1"/>
    <xf numFmtId="0" fontId="1" fillId="0" borderId="42" xfId="0" applyFont="1" applyFill="1" applyBorder="1" applyAlignment="1" applyProtection="1"/>
    <xf numFmtId="0" fontId="2" fillId="0" borderId="40" xfId="0" applyFont="1" applyFill="1" applyBorder="1" applyProtection="1"/>
    <xf numFmtId="0" fontId="0" fillId="0" borderId="40" xfId="0" applyFill="1" applyBorder="1" applyProtection="1"/>
    <xf numFmtId="0" fontId="2" fillId="0" borderId="42" xfId="0" applyFont="1" applyFill="1" applyBorder="1" applyProtection="1"/>
    <xf numFmtId="0" fontId="13" fillId="5" borderId="25" xfId="0" applyFont="1" applyFill="1" applyBorder="1" applyProtection="1"/>
    <xf numFmtId="0" fontId="2" fillId="0" borderId="25" xfId="0" applyFont="1" applyBorder="1" applyProtection="1"/>
    <xf numFmtId="0" fontId="0" fillId="0" borderId="25" xfId="0" applyBorder="1" applyProtection="1"/>
    <xf numFmtId="0" fontId="2" fillId="0" borderId="27" xfId="0" applyFont="1" applyBorder="1" applyProtection="1"/>
    <xf numFmtId="0" fontId="0" fillId="0" borderId="27" xfId="0" applyBorder="1" applyProtection="1"/>
    <xf numFmtId="0" fontId="1" fillId="0" borderId="0" xfId="0" applyFont="1" applyFill="1" applyBorder="1" applyProtection="1"/>
    <xf numFmtId="1" fontId="2" fillId="0" borderId="0" xfId="0" applyNumberFormat="1" applyFont="1" applyFill="1" applyBorder="1" applyProtection="1"/>
    <xf numFmtId="0" fontId="2" fillId="0" borderId="0" xfId="0" applyFont="1" applyBorder="1" applyProtection="1"/>
    <xf numFmtId="0" fontId="10" fillId="0" borderId="49" xfId="0" applyFont="1" applyBorder="1" applyAlignment="1" applyProtection="1">
      <alignment horizontal="right"/>
    </xf>
    <xf numFmtId="0" fontId="8" fillId="0" borderId="13" xfId="0" applyFont="1" applyBorder="1" applyProtection="1"/>
    <xf numFmtId="1" fontId="10" fillId="0" borderId="13" xfId="0" applyNumberFormat="1" applyFont="1" applyFill="1" applyBorder="1" applyProtection="1"/>
    <xf numFmtId="0" fontId="8" fillId="0" borderId="14" xfId="0" applyFont="1" applyFill="1" applyBorder="1" applyProtection="1"/>
    <xf numFmtId="0" fontId="10" fillId="0" borderId="25" xfId="0" applyFont="1" applyFill="1" applyBorder="1" applyProtection="1"/>
    <xf numFmtId="1" fontId="8" fillId="3" borderId="1" xfId="0" applyNumberFormat="1" applyFont="1" applyFill="1" applyBorder="1" applyProtection="1"/>
    <xf numFmtId="0" fontId="10" fillId="0" borderId="0" xfId="0" applyFont="1" applyBorder="1" applyProtection="1"/>
    <xf numFmtId="1" fontId="10" fillId="0" borderId="0" xfId="0" applyNumberFormat="1" applyFont="1" applyFill="1" applyBorder="1" applyProtection="1"/>
    <xf numFmtId="0" fontId="8" fillId="0" borderId="33" xfId="0" applyFont="1" applyFill="1" applyBorder="1" applyProtection="1"/>
    <xf numFmtId="0" fontId="11" fillId="0" borderId="28" xfId="0" applyFont="1" applyBorder="1" applyProtection="1"/>
    <xf numFmtId="1" fontId="9" fillId="3" borderId="16" xfId="0" applyNumberFormat="1" applyFont="1" applyFill="1" applyBorder="1" applyProtection="1"/>
    <xf numFmtId="0" fontId="10" fillId="0" borderId="29" xfId="0" applyFont="1" applyBorder="1" applyProtection="1"/>
    <xf numFmtId="0" fontId="9" fillId="0" borderId="29" xfId="0" applyFont="1" applyBorder="1" applyProtection="1"/>
    <xf numFmtId="0" fontId="9" fillId="0" borderId="34" xfId="0" applyFont="1" applyBorder="1" applyProtection="1"/>
    <xf numFmtId="0" fontId="3" fillId="0" borderId="0" xfId="0" applyFont="1" applyBorder="1" applyProtection="1"/>
    <xf numFmtId="0" fontId="0" fillId="3" borderId="1" xfId="0" applyFill="1" applyBorder="1" applyProtection="1"/>
    <xf numFmtId="0" fontId="0" fillId="4" borderId="1" xfId="0" applyFill="1" applyBorder="1" applyProtection="1"/>
    <xf numFmtId="0" fontId="16" fillId="0" borderId="0" xfId="0" applyFont="1" applyProtection="1"/>
    <xf numFmtId="0" fontId="1" fillId="2" borderId="2" xfId="0" applyFont="1" applyFill="1" applyBorder="1" applyProtection="1"/>
    <xf numFmtId="0" fontId="0" fillId="2" borderId="41" xfId="0" applyFill="1" applyBorder="1" applyProtection="1"/>
    <xf numFmtId="0" fontId="1" fillId="0" borderId="25" xfId="0" applyFont="1" applyFill="1" applyBorder="1" applyProtection="1"/>
    <xf numFmtId="0" fontId="2" fillId="0" borderId="49" xfId="0" applyFont="1" applyFill="1" applyBorder="1" applyAlignment="1" applyProtection="1">
      <alignment horizontal="right"/>
    </xf>
    <xf numFmtId="0" fontId="2" fillId="0" borderId="49" xfId="0" applyFont="1" applyFill="1" applyBorder="1" applyProtection="1"/>
    <xf numFmtId="0" fontId="2" fillId="0" borderId="0" xfId="0" applyFont="1" applyBorder="1" applyAlignment="1" applyProtection="1">
      <alignment horizontal="center"/>
    </xf>
    <xf numFmtId="2" fontId="0" fillId="3" borderId="16" xfId="0" applyNumberFormat="1" applyFill="1" applyBorder="1" applyProtection="1"/>
    <xf numFmtId="165" fontId="0" fillId="3" borderId="16" xfId="1" applyNumberFormat="1" applyFont="1" applyFill="1" applyBorder="1" applyProtection="1"/>
    <xf numFmtId="9" fontId="0" fillId="5" borderId="29" xfId="0" applyNumberFormat="1" applyFill="1" applyBorder="1" applyProtection="1"/>
    <xf numFmtId="0" fontId="1" fillId="0" borderId="11" xfId="0" applyFont="1" applyFill="1" applyBorder="1" applyProtection="1"/>
    <xf numFmtId="9" fontId="0" fillId="0" borderId="13" xfId="0" applyNumberFormat="1" applyFill="1" applyBorder="1" applyProtection="1"/>
    <xf numFmtId="1" fontId="0" fillId="0" borderId="13" xfId="0" applyNumberFormat="1" applyFill="1" applyBorder="1" applyProtection="1"/>
    <xf numFmtId="0" fontId="2" fillId="0" borderId="23" xfId="0" applyFont="1" applyBorder="1" applyAlignment="1" applyProtection="1">
      <alignment wrapText="1"/>
    </xf>
    <xf numFmtId="1" fontId="0" fillId="3" borderId="1" xfId="0" applyNumberFormat="1" applyFill="1" applyBorder="1" applyAlignment="1" applyProtection="1"/>
    <xf numFmtId="1" fontId="0" fillId="3" borderId="4" xfId="0" applyNumberFormat="1" applyFill="1" applyBorder="1" applyAlignment="1" applyProtection="1"/>
    <xf numFmtId="0" fontId="0" fillId="5" borderId="0" xfId="0" applyFill="1" applyBorder="1" applyAlignment="1" applyProtection="1">
      <alignment wrapText="1"/>
    </xf>
    <xf numFmtId="0" fontId="0" fillId="5" borderId="33" xfId="0" applyFill="1" applyBorder="1" applyProtection="1"/>
    <xf numFmtId="0" fontId="1" fillId="0" borderId="35" xfId="0" applyFont="1" applyBorder="1" applyProtection="1"/>
    <xf numFmtId="0" fontId="1" fillId="0" borderId="46" xfId="0" applyFont="1" applyBorder="1" applyProtection="1"/>
    <xf numFmtId="0" fontId="1" fillId="0" borderId="47" xfId="0" applyFont="1" applyBorder="1" applyProtection="1"/>
    <xf numFmtId="0" fontId="13" fillId="5" borderId="23" xfId="0" applyFont="1" applyFill="1" applyBorder="1" applyProtection="1"/>
    <xf numFmtId="0" fontId="2" fillId="5" borderId="1" xfId="0" applyFont="1" applyFill="1" applyBorder="1" applyAlignment="1" applyProtection="1">
      <alignment horizontal="right" wrapText="1"/>
    </xf>
    <xf numFmtId="0" fontId="2" fillId="5" borderId="52" xfId="0" applyFont="1" applyFill="1" applyBorder="1" applyAlignment="1" applyProtection="1">
      <alignment horizontal="right"/>
    </xf>
    <xf numFmtId="0" fontId="2" fillId="5" borderId="9" xfId="0" applyFont="1" applyFill="1" applyBorder="1" applyAlignment="1" applyProtection="1">
      <alignment horizontal="right"/>
    </xf>
    <xf numFmtId="0" fontId="0" fillId="4" borderId="10" xfId="0" applyFont="1" applyFill="1" applyBorder="1" applyAlignment="1" applyProtection="1">
      <alignment horizontal="right"/>
    </xf>
    <xf numFmtId="0" fontId="0" fillId="4" borderId="5" xfId="0" applyFont="1" applyFill="1" applyBorder="1" applyAlignment="1" applyProtection="1">
      <alignment horizontal="right"/>
    </xf>
    <xf numFmtId="0" fontId="0" fillId="0" borderId="19" xfId="0" applyFont="1" applyFill="1" applyBorder="1" applyAlignment="1" applyProtection="1">
      <alignment horizontal="right"/>
    </xf>
    <xf numFmtId="0" fontId="0" fillId="0" borderId="2" xfId="0" applyFont="1" applyFill="1" applyBorder="1" applyAlignment="1" applyProtection="1">
      <alignment horizontal="right"/>
    </xf>
    <xf numFmtId="0" fontId="0" fillId="0" borderId="5" xfId="0" applyFont="1" applyFill="1" applyBorder="1" applyAlignment="1" applyProtection="1">
      <alignment horizontal="right"/>
    </xf>
    <xf numFmtId="1" fontId="5" fillId="3" borderId="20" xfId="0" applyNumberFormat="1" applyFont="1" applyFill="1" applyBorder="1" applyProtection="1"/>
    <xf numFmtId="2" fontId="0" fillId="4" borderId="10" xfId="0" applyNumberFormat="1" applyFill="1" applyBorder="1" applyProtection="1"/>
    <xf numFmtId="0" fontId="0" fillId="5" borderId="25" xfId="0" applyFont="1" applyFill="1" applyBorder="1" applyProtection="1"/>
    <xf numFmtId="1" fontId="2" fillId="5" borderId="24" xfId="0" applyNumberFormat="1" applyFont="1" applyFill="1" applyBorder="1" applyProtection="1"/>
    <xf numFmtId="0" fontId="0" fillId="4" borderId="10" xfId="0" applyFont="1" applyFill="1" applyBorder="1" applyProtection="1"/>
    <xf numFmtId="0" fontId="2" fillId="0" borderId="28" xfId="0" applyFont="1" applyFill="1" applyBorder="1" applyProtection="1"/>
    <xf numFmtId="0" fontId="2" fillId="0" borderId="31" xfId="0" applyFont="1" applyFill="1" applyBorder="1" applyProtection="1"/>
    <xf numFmtId="0" fontId="0" fillId="0" borderId="15" xfId="0" applyFill="1" applyBorder="1" applyProtection="1"/>
    <xf numFmtId="0" fontId="1" fillId="0" borderId="51" xfId="0" applyFont="1" applyFill="1" applyBorder="1" applyAlignment="1" applyProtection="1"/>
    <xf numFmtId="0" fontId="13" fillId="5" borderId="25" xfId="0" applyFont="1" applyFill="1" applyBorder="1" applyAlignment="1" applyProtection="1">
      <alignment wrapText="1"/>
    </xf>
    <xf numFmtId="1" fontId="2" fillId="0" borderId="13" xfId="0" applyNumberFormat="1" applyFont="1" applyFill="1" applyBorder="1" applyProtection="1"/>
    <xf numFmtId="0" fontId="0" fillId="0" borderId="14" xfId="0" applyFill="1" applyBorder="1" applyProtection="1"/>
    <xf numFmtId="0" fontId="2" fillId="0" borderId="29" xfId="0" applyFont="1" applyBorder="1" applyProtection="1"/>
    <xf numFmtId="0" fontId="3" fillId="0" borderId="29" xfId="0" applyFont="1" applyBorder="1" applyProtection="1"/>
    <xf numFmtId="0" fontId="3" fillId="0" borderId="34" xfId="0" applyFont="1" applyBorder="1" applyProtection="1"/>
    <xf numFmtId="0" fontId="0" fillId="0" borderId="35" xfId="0" applyBorder="1" applyProtection="1"/>
    <xf numFmtId="0" fontId="0" fillId="2" borderId="36" xfId="0" applyFill="1" applyBorder="1" applyProtection="1"/>
    <xf numFmtId="0" fontId="0" fillId="3" borderId="36" xfId="0" applyFill="1" applyBorder="1" applyProtection="1"/>
    <xf numFmtId="0" fontId="0" fillId="4" borderId="37" xfId="0" applyFill="1" applyBorder="1" applyProtection="1"/>
    <xf numFmtId="0" fontId="14" fillId="0" borderId="1" xfId="0" applyFont="1" applyBorder="1" applyProtection="1"/>
    <xf numFmtId="0" fontId="16" fillId="0" borderId="0" xfId="0" applyFont="1" applyBorder="1" applyProtection="1"/>
    <xf numFmtId="0" fontId="16" fillId="0" borderId="0" xfId="0" applyFont="1" applyFill="1" applyBorder="1" applyProtection="1"/>
    <xf numFmtId="0" fontId="18" fillId="0" borderId="46" xfId="0" applyFont="1" applyBorder="1" applyAlignment="1" applyProtection="1">
      <alignment wrapText="1"/>
    </xf>
    <xf numFmtId="0" fontId="0" fillId="2" borderId="27" xfId="0" applyFont="1" applyFill="1" applyBorder="1" applyProtection="1">
      <protection locked="0"/>
    </xf>
    <xf numFmtId="0" fontId="0" fillId="0" borderId="42" xfId="0" applyBorder="1" applyProtection="1"/>
    <xf numFmtId="0" fontId="0" fillId="0" borderId="40" xfId="0" applyBorder="1" applyProtection="1"/>
    <xf numFmtId="1" fontId="1" fillId="3" borderId="54" xfId="0" applyNumberFormat="1" applyFont="1" applyFill="1" applyBorder="1" applyProtection="1"/>
    <xf numFmtId="0" fontId="0" fillId="2" borderId="57" xfId="0" applyFont="1" applyFill="1" applyBorder="1" applyProtection="1">
      <protection locked="0"/>
    </xf>
    <xf numFmtId="0" fontId="0" fillId="2" borderId="56" xfId="0" applyFont="1" applyFill="1" applyBorder="1" applyProtection="1">
      <protection locked="0"/>
    </xf>
    <xf numFmtId="0" fontId="0" fillId="3" borderId="55" xfId="0" applyFill="1" applyBorder="1" applyProtection="1"/>
    <xf numFmtId="0" fontId="0" fillId="2" borderId="38" xfId="0" applyFill="1" applyBorder="1" applyProtection="1">
      <protection locked="0"/>
    </xf>
    <xf numFmtId="0" fontId="0" fillId="2" borderId="57" xfId="0" applyFill="1" applyBorder="1" applyProtection="1">
      <protection locked="0"/>
    </xf>
    <xf numFmtId="0" fontId="2" fillId="5" borderId="38" xfId="0" applyFont="1" applyFill="1" applyBorder="1" applyAlignment="1" applyProtection="1">
      <alignment wrapText="1"/>
    </xf>
    <xf numFmtId="0" fontId="2" fillId="5" borderId="55" xfId="0" applyFont="1" applyFill="1" applyBorder="1" applyAlignment="1" applyProtection="1">
      <alignment horizontal="center"/>
    </xf>
    <xf numFmtId="0" fontId="19" fillId="2" borderId="47" xfId="0" applyFont="1" applyFill="1" applyBorder="1" applyProtection="1">
      <protection locked="0"/>
    </xf>
    <xf numFmtId="0" fontId="19" fillId="2" borderId="36" xfId="0" applyFont="1" applyFill="1" applyBorder="1" applyProtection="1">
      <protection locked="0"/>
    </xf>
    <xf numFmtId="0" fontId="19" fillId="2" borderId="37" xfId="0" applyFont="1" applyFill="1" applyBorder="1" applyProtection="1">
      <protection locked="0"/>
    </xf>
    <xf numFmtId="0" fontId="2" fillId="0" borderId="37" xfId="0" applyFont="1" applyFill="1" applyBorder="1" applyProtection="1"/>
    <xf numFmtId="0" fontId="7" fillId="0" borderId="21" xfId="0" applyFont="1" applyBorder="1" applyAlignment="1" applyProtection="1">
      <alignment horizontal="center" wrapText="1"/>
    </xf>
    <xf numFmtId="0" fontId="7" fillId="0" borderId="17" xfId="0" applyFont="1" applyBorder="1" applyAlignment="1" applyProtection="1">
      <alignment horizontal="center" wrapText="1"/>
    </xf>
    <xf numFmtId="0" fontId="7" fillId="0" borderId="22" xfId="0" applyFont="1" applyBorder="1" applyAlignment="1" applyProtection="1">
      <alignment horizontal="center" wrapText="1"/>
    </xf>
    <xf numFmtId="0" fontId="0" fillId="0" borderId="7" xfId="0" applyBorder="1" applyAlignment="1" applyProtection="1">
      <alignment horizontal="left" wrapText="1"/>
    </xf>
    <xf numFmtId="0" fontId="0" fillId="0" borderId="8" xfId="0" applyBorder="1" applyAlignment="1" applyProtection="1">
      <alignment horizontal="left" wrapText="1"/>
    </xf>
    <xf numFmtId="0" fontId="0" fillId="0" borderId="20" xfId="0" applyBorder="1" applyAlignment="1" applyProtection="1">
      <alignment horizontal="left" wrapText="1"/>
    </xf>
    <xf numFmtId="0" fontId="0" fillId="0" borderId="50" xfId="0" applyBorder="1" applyAlignment="1" applyProtection="1">
      <alignment horizontal="left" wrapText="1"/>
    </xf>
    <xf numFmtId="0" fontId="0" fillId="0" borderId="15" xfId="0" applyBorder="1" applyAlignment="1" applyProtection="1">
      <alignment horizontal="left" wrapText="1"/>
    </xf>
    <xf numFmtId="0" fontId="0" fillId="0" borderId="44" xfId="0" applyBorder="1" applyAlignment="1" applyProtection="1">
      <alignment horizontal="left" wrapText="1"/>
    </xf>
    <xf numFmtId="0" fontId="2" fillId="0" borderId="11" xfId="0" applyFont="1" applyBorder="1" applyAlignment="1" applyProtection="1">
      <alignment horizontal="center"/>
    </xf>
    <xf numFmtId="0" fontId="2" fillId="0" borderId="12" xfId="0" applyFont="1" applyBorder="1" applyAlignment="1" applyProtection="1">
      <alignment horizontal="center"/>
    </xf>
    <xf numFmtId="0" fontId="2" fillId="0" borderId="18" xfId="0" applyFont="1" applyBorder="1" applyAlignment="1" applyProtection="1">
      <alignment horizontal="center"/>
    </xf>
    <xf numFmtId="0" fontId="0" fillId="2" borderId="23" xfId="0" applyFont="1" applyFill="1" applyBorder="1" applyAlignment="1" applyProtection="1">
      <alignment horizontal="left" vertical="top" wrapText="1"/>
      <protection locked="0"/>
    </xf>
    <xf numFmtId="0" fontId="0" fillId="2" borderId="8" xfId="0" applyFont="1" applyFill="1" applyBorder="1" applyAlignment="1" applyProtection="1">
      <alignment horizontal="left" vertical="top" wrapText="1"/>
      <protection locked="0"/>
    </xf>
    <xf numFmtId="0" fontId="0" fillId="2" borderId="20" xfId="0" applyFont="1" applyFill="1" applyBorder="1" applyAlignment="1" applyProtection="1">
      <alignment horizontal="left" vertical="top" wrapText="1"/>
      <protection locked="0"/>
    </xf>
  </cellXfs>
  <cellStyles count="2">
    <cellStyle name="Normal" xfId="0" builtinId="0"/>
    <cellStyle name="Percent" xfId="1" builtinId="5"/>
  </cellStyles>
  <dxfs count="23">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FF0000"/>
      </font>
    </dxf>
    <dxf>
      <font>
        <color rgb="FF006100"/>
      </font>
      <fill>
        <patternFill>
          <bgColor rgb="FFC6EFCE"/>
        </patternFill>
      </fill>
    </dxf>
    <dxf>
      <font>
        <color rgb="FF00B050"/>
      </font>
    </dxf>
    <dxf>
      <font>
        <color rgb="FFFF0000"/>
      </font>
    </dxf>
    <dxf>
      <font>
        <color rgb="FFFF0000"/>
      </font>
    </dxf>
    <dxf>
      <font>
        <color rgb="FF00B050"/>
      </font>
    </dxf>
    <dxf>
      <font>
        <color rgb="FFFF0000"/>
      </font>
    </dxf>
    <dxf>
      <font>
        <color rgb="FF00B05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zoomScale="85" zoomScaleNormal="85" workbookViewId="0"/>
  </sheetViews>
  <sheetFormatPr defaultRowHeight="14.4" x14ac:dyDescent="0.3"/>
  <cols>
    <col min="1" max="1" width="85.44140625" customWidth="1"/>
  </cols>
  <sheetData>
    <row r="1" spans="1:1" ht="23.4" x14ac:dyDescent="0.45">
      <c r="A1" s="209" t="s">
        <v>69</v>
      </c>
    </row>
    <row r="2" spans="1:1" ht="264" customHeight="1" x14ac:dyDescent="0.3">
      <c r="A2" s="23" t="s">
        <v>78</v>
      </c>
    </row>
    <row r="3" spans="1:1" ht="192.6" customHeight="1" x14ac:dyDescent="0.3">
      <c r="A3" s="23" t="s">
        <v>73</v>
      </c>
    </row>
    <row r="4" spans="1:1" ht="208.2" customHeight="1" x14ac:dyDescent="0.3">
      <c r="A4" s="23" t="s">
        <v>99</v>
      </c>
    </row>
    <row r="5" spans="1:1" ht="187.2" x14ac:dyDescent="0.3">
      <c r="A5" s="23" t="s">
        <v>100</v>
      </c>
    </row>
    <row r="6" spans="1:1" x14ac:dyDescent="0.3">
      <c r="A6" s="24"/>
    </row>
    <row r="7" spans="1:1" x14ac:dyDescent="0.3">
      <c r="A7" s="25" t="s">
        <v>101</v>
      </c>
    </row>
  </sheetData>
  <sheetProtection algorithmName="SHA-512" hashValue="mSFrouwR2oaD427KdbTXY9bBfkdIGMMouYh/ciy5DiZbW18+7y96g1JFAlnaWQVnDM7EAfRA/oDlNJM84JnPOQ==" saltValue="xgwjW1COFxnYg1uprIoWc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73"/>
  <sheetViews>
    <sheetView zoomScale="70" zoomScaleNormal="70" workbookViewId="0"/>
  </sheetViews>
  <sheetFormatPr defaultRowHeight="14.4" x14ac:dyDescent="0.3"/>
  <cols>
    <col min="1" max="1" width="45.88671875" customWidth="1"/>
    <col min="2" max="33" width="12.6640625" customWidth="1"/>
    <col min="34" max="34" width="10.109375" customWidth="1"/>
  </cols>
  <sheetData>
    <row r="1" spans="1:33" ht="18" x14ac:dyDescent="0.35">
      <c r="A1" s="41" t="s">
        <v>71</v>
      </c>
      <c r="B1" s="42"/>
      <c r="C1" s="42"/>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4"/>
    </row>
    <row r="2" spans="1:33" ht="18.600000000000001" thickBot="1" x14ac:dyDescent="0.4">
      <c r="A2" s="45" t="s">
        <v>4</v>
      </c>
      <c r="B2" s="26"/>
      <c r="C2" s="46"/>
      <c r="D2" s="46"/>
      <c r="E2" s="47"/>
      <c r="F2" s="47"/>
      <c r="G2" s="48"/>
      <c r="H2" s="49"/>
      <c r="I2" s="49"/>
      <c r="J2" s="49"/>
      <c r="K2" s="49"/>
      <c r="L2" s="49"/>
      <c r="M2" s="49"/>
      <c r="N2" s="49"/>
      <c r="O2" s="49"/>
      <c r="P2" s="49"/>
      <c r="Q2" s="49"/>
      <c r="R2" s="49"/>
      <c r="S2" s="49"/>
      <c r="T2" s="49"/>
      <c r="U2" s="49"/>
      <c r="V2" s="49"/>
      <c r="W2" s="49"/>
      <c r="X2" s="49"/>
      <c r="Y2" s="49"/>
      <c r="Z2" s="49"/>
      <c r="AA2" s="49"/>
      <c r="AB2" s="49"/>
      <c r="AC2" s="49"/>
      <c r="AD2" s="49"/>
      <c r="AE2" s="49"/>
      <c r="AF2" s="49"/>
      <c r="AG2" s="50"/>
    </row>
    <row r="3" spans="1:33" ht="10.199999999999999" customHeight="1" thickBot="1" x14ac:dyDescent="0.35">
      <c r="A3" s="5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8"/>
    </row>
    <row r="4" spans="1:33" ht="21" customHeight="1" x14ac:dyDescent="0.35">
      <c r="A4" s="52" t="s">
        <v>54</v>
      </c>
      <c r="B4" s="53"/>
      <c r="C4" s="54"/>
      <c r="D4" s="9"/>
      <c r="E4" s="9"/>
      <c r="F4" s="9"/>
      <c r="G4" s="4"/>
      <c r="H4" s="55"/>
      <c r="I4" s="55"/>
      <c r="J4" s="55"/>
      <c r="K4" s="55"/>
      <c r="L4" s="55"/>
      <c r="M4" s="55"/>
      <c r="N4" s="55"/>
      <c r="O4" s="55"/>
      <c r="P4" s="55"/>
      <c r="Q4" s="55"/>
      <c r="R4" s="55"/>
      <c r="S4" s="55"/>
      <c r="T4" s="55"/>
      <c r="U4" s="55"/>
      <c r="V4" s="55"/>
      <c r="W4" s="55"/>
      <c r="X4" s="55"/>
      <c r="Y4" s="55"/>
      <c r="Z4" s="55"/>
      <c r="AA4" s="55"/>
      <c r="AB4" s="55"/>
      <c r="AC4" s="55"/>
      <c r="AD4" s="55"/>
      <c r="AE4" s="55"/>
      <c r="AF4" s="55"/>
      <c r="AG4" s="56"/>
    </row>
    <row r="5" spans="1:33" ht="17.399999999999999" customHeight="1" x14ac:dyDescent="0.3">
      <c r="A5" s="57" t="s">
        <v>43</v>
      </c>
      <c r="B5" s="27"/>
      <c r="C5" s="59"/>
      <c r="D5" s="4"/>
      <c r="E5" s="4"/>
      <c r="F5" s="4"/>
      <c r="G5" s="4"/>
      <c r="H5" s="55"/>
      <c r="I5" s="55"/>
      <c r="J5" s="55"/>
      <c r="K5" s="55"/>
      <c r="L5" s="55"/>
      <c r="M5" s="55"/>
      <c r="N5" s="55"/>
      <c r="O5" s="55"/>
      <c r="P5" s="55"/>
      <c r="Q5" s="55"/>
      <c r="R5" s="55"/>
      <c r="S5" s="55"/>
      <c r="T5" s="55"/>
      <c r="U5" s="55"/>
      <c r="V5" s="55"/>
      <c r="W5" s="55"/>
      <c r="X5" s="55"/>
      <c r="Y5" s="55"/>
      <c r="Z5" s="55"/>
      <c r="AA5" s="55"/>
      <c r="AB5" s="55"/>
      <c r="AC5" s="55"/>
      <c r="AD5" s="55"/>
      <c r="AE5" s="55"/>
      <c r="AF5" s="55"/>
      <c r="AG5" s="56"/>
    </row>
    <row r="6" spans="1:33" ht="14.4" customHeight="1" x14ac:dyDescent="0.3">
      <c r="A6" s="60" t="s">
        <v>40</v>
      </c>
      <c r="B6" s="27"/>
      <c r="C6" s="59"/>
      <c r="D6" s="4"/>
      <c r="E6" s="4"/>
      <c r="F6" s="4"/>
      <c r="G6" s="4"/>
      <c r="H6" s="55"/>
      <c r="I6" s="55"/>
      <c r="J6" s="55"/>
      <c r="K6" s="55"/>
      <c r="L6" s="55"/>
      <c r="M6" s="55"/>
      <c r="N6" s="55"/>
      <c r="O6" s="55"/>
      <c r="P6" s="55"/>
      <c r="Q6" s="55"/>
      <c r="R6" s="55"/>
      <c r="S6" s="55"/>
      <c r="T6" s="55"/>
      <c r="U6" s="55"/>
      <c r="V6" s="55"/>
      <c r="W6" s="55"/>
      <c r="X6" s="55"/>
      <c r="Y6" s="55"/>
      <c r="Z6" s="55"/>
      <c r="AA6" s="55"/>
      <c r="AB6" s="55"/>
      <c r="AC6" s="55"/>
      <c r="AD6" s="55"/>
      <c r="AE6" s="55"/>
      <c r="AF6" s="55"/>
      <c r="AG6" s="56"/>
    </row>
    <row r="7" spans="1:33" ht="14.4" customHeight="1" x14ac:dyDescent="0.3">
      <c r="A7" s="60" t="s">
        <v>44</v>
      </c>
      <c r="B7" s="27"/>
      <c r="C7" s="59"/>
      <c r="D7" s="4"/>
      <c r="E7" s="4"/>
      <c r="F7" s="4"/>
      <c r="G7" s="4"/>
      <c r="H7" s="55"/>
      <c r="I7" s="55"/>
      <c r="J7" s="55"/>
      <c r="K7" s="55"/>
      <c r="L7" s="55"/>
      <c r="M7" s="55"/>
      <c r="N7" s="55"/>
      <c r="O7" s="55"/>
      <c r="P7" s="55"/>
      <c r="Q7" s="55"/>
      <c r="R7" s="55"/>
      <c r="S7" s="55"/>
      <c r="T7" s="55"/>
      <c r="U7" s="55"/>
      <c r="V7" s="55"/>
      <c r="W7" s="55"/>
      <c r="X7" s="55"/>
      <c r="Y7" s="55"/>
      <c r="Z7" s="55"/>
      <c r="AA7" s="55"/>
      <c r="AB7" s="55"/>
      <c r="AC7" s="55"/>
      <c r="AD7" s="55"/>
      <c r="AE7" s="55"/>
      <c r="AF7" s="55"/>
      <c r="AG7" s="56"/>
    </row>
    <row r="8" spans="1:33" ht="14.4" customHeight="1" x14ac:dyDescent="0.3">
      <c r="A8" s="60" t="s">
        <v>45</v>
      </c>
      <c r="B8" s="27"/>
      <c r="C8" s="59"/>
      <c r="D8" s="4"/>
      <c r="E8" s="4"/>
      <c r="F8" s="4"/>
      <c r="G8" s="4"/>
      <c r="H8" s="55"/>
      <c r="I8" s="55"/>
      <c r="J8" s="55"/>
      <c r="K8" s="55"/>
      <c r="L8" s="55"/>
      <c r="M8" s="55"/>
      <c r="N8" s="55"/>
      <c r="O8" s="55"/>
      <c r="P8" s="55"/>
      <c r="Q8" s="55"/>
      <c r="R8" s="55"/>
      <c r="S8" s="55"/>
      <c r="T8" s="55"/>
      <c r="U8" s="55"/>
      <c r="V8" s="55"/>
      <c r="W8" s="55"/>
      <c r="X8" s="55"/>
      <c r="Y8" s="55"/>
      <c r="Z8" s="55"/>
      <c r="AA8" s="55"/>
      <c r="AB8" s="55"/>
      <c r="AC8" s="55"/>
      <c r="AD8" s="55"/>
      <c r="AE8" s="55"/>
      <c r="AF8" s="55"/>
      <c r="AG8" s="56"/>
    </row>
    <row r="9" spans="1:33" ht="14.4" customHeight="1" x14ac:dyDescent="0.3">
      <c r="A9" s="60" t="s">
        <v>46</v>
      </c>
      <c r="B9" s="27"/>
      <c r="C9" s="59"/>
      <c r="D9" s="4"/>
      <c r="E9" s="4"/>
      <c r="F9" s="4"/>
      <c r="G9" s="4"/>
      <c r="H9" s="55"/>
      <c r="I9" s="55"/>
      <c r="J9" s="55"/>
      <c r="K9" s="55"/>
      <c r="L9" s="55"/>
      <c r="M9" s="55"/>
      <c r="N9" s="55"/>
      <c r="O9" s="55"/>
      <c r="P9" s="55"/>
      <c r="Q9" s="55"/>
      <c r="R9" s="55"/>
      <c r="S9" s="55"/>
      <c r="T9" s="55"/>
      <c r="U9" s="55"/>
      <c r="V9" s="55"/>
      <c r="W9" s="55"/>
      <c r="X9" s="55"/>
      <c r="Y9" s="55"/>
      <c r="Z9" s="55"/>
      <c r="AA9" s="55"/>
      <c r="AB9" s="55"/>
      <c r="AC9" s="55"/>
      <c r="AD9" s="55"/>
      <c r="AE9" s="55"/>
      <c r="AF9" s="55"/>
      <c r="AG9" s="56"/>
    </row>
    <row r="10" spans="1:33" ht="14.4" customHeight="1" x14ac:dyDescent="0.3">
      <c r="A10" s="60" t="s">
        <v>38</v>
      </c>
      <c r="B10" s="27"/>
      <c r="C10" s="59"/>
      <c r="D10" s="4"/>
      <c r="E10" s="4"/>
      <c r="F10" s="4"/>
      <c r="G10" s="4"/>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6"/>
    </row>
    <row r="11" spans="1:33" ht="14.4" customHeight="1" x14ac:dyDescent="0.3">
      <c r="A11" s="60" t="s">
        <v>39</v>
      </c>
      <c r="B11" s="27"/>
      <c r="C11" s="59"/>
      <c r="D11" s="4"/>
      <c r="E11" s="4"/>
      <c r="F11" s="4"/>
      <c r="G11" s="4"/>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6"/>
    </row>
    <row r="12" spans="1:33" ht="14.4" customHeight="1" x14ac:dyDescent="0.3">
      <c r="A12" s="60" t="s">
        <v>47</v>
      </c>
      <c r="B12" s="28"/>
      <c r="C12" s="59"/>
      <c r="D12" s="4"/>
      <c r="E12" s="4"/>
      <c r="F12" s="4"/>
      <c r="G12" s="4"/>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6"/>
    </row>
    <row r="13" spans="1:33" ht="14.4" customHeight="1" x14ac:dyDescent="0.3">
      <c r="A13" s="60" t="s">
        <v>50</v>
      </c>
      <c r="B13" s="28"/>
      <c r="C13" s="59"/>
      <c r="D13" s="4"/>
      <c r="E13" s="4"/>
      <c r="F13" s="4"/>
      <c r="G13" s="61"/>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3"/>
    </row>
    <row r="14" spans="1:33" ht="15.6" x14ac:dyDescent="0.3">
      <c r="A14" s="64" t="s">
        <v>3</v>
      </c>
      <c r="B14" s="65" t="s">
        <v>12</v>
      </c>
      <c r="C14" s="65" t="s">
        <v>37</v>
      </c>
      <c r="D14" s="65" t="s">
        <v>49</v>
      </c>
      <c r="E14" s="66"/>
      <c r="F14" s="67"/>
      <c r="G14" s="68"/>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6"/>
    </row>
    <row r="15" spans="1:33" x14ac:dyDescent="0.3">
      <c r="A15" s="60" t="s">
        <v>34</v>
      </c>
      <c r="B15" s="19">
        <f>B6*B7</f>
        <v>0</v>
      </c>
      <c r="C15" s="69">
        <f t="shared" ref="C15:C20" si="0">B15/43560</f>
        <v>0</v>
      </c>
      <c r="D15" s="70" t="e">
        <f>C15/$C$20</f>
        <v>#DIV/0!</v>
      </c>
      <c r="E15" s="7"/>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6"/>
    </row>
    <row r="16" spans="1:33" x14ac:dyDescent="0.3">
      <c r="A16" s="60" t="s">
        <v>41</v>
      </c>
      <c r="B16" s="19">
        <f>B6*B8*B9</f>
        <v>0</v>
      </c>
      <c r="C16" s="69">
        <f t="shared" si="0"/>
        <v>0</v>
      </c>
      <c r="D16" s="70" t="e">
        <f t="shared" ref="D16:D20" si="1">C16/$C$20</f>
        <v>#DIV/0!</v>
      </c>
      <c r="E16" s="7"/>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6"/>
    </row>
    <row r="17" spans="1:34" x14ac:dyDescent="0.3">
      <c r="A17" s="60" t="s">
        <v>48</v>
      </c>
      <c r="B17" s="19">
        <f>B10*B11</f>
        <v>0</v>
      </c>
      <c r="C17" s="69">
        <f t="shared" si="0"/>
        <v>0</v>
      </c>
      <c r="D17" s="70" t="e">
        <f t="shared" si="1"/>
        <v>#DIV/0!</v>
      </c>
      <c r="E17" s="7"/>
      <c r="F17" s="4"/>
      <c r="G17" s="55"/>
      <c r="H17" s="55"/>
      <c r="I17" s="55"/>
      <c r="J17" s="55"/>
      <c r="K17" s="55"/>
      <c r="L17" s="55"/>
      <c r="M17" s="55"/>
      <c r="N17" s="55"/>
      <c r="O17" s="55"/>
      <c r="P17" s="55"/>
      <c r="Q17" s="55"/>
      <c r="R17" s="55"/>
      <c r="S17" s="55"/>
      <c r="T17" s="55"/>
      <c r="U17" s="55"/>
      <c r="V17" s="55"/>
      <c r="W17" s="55"/>
      <c r="X17" s="55"/>
      <c r="Y17" s="55"/>
      <c r="Z17" s="55"/>
      <c r="AA17" s="55"/>
      <c r="AB17" s="55"/>
      <c r="AC17" s="55"/>
      <c r="AD17" s="3"/>
      <c r="AE17" s="4"/>
      <c r="AF17" s="4"/>
      <c r="AG17" s="12"/>
      <c r="AH17" s="4"/>
    </row>
    <row r="18" spans="1:34" x14ac:dyDescent="0.3">
      <c r="A18" s="60" t="s">
        <v>42</v>
      </c>
      <c r="B18" s="20">
        <f>B12*B13</f>
        <v>0</v>
      </c>
      <c r="C18" s="69">
        <f t="shared" si="0"/>
        <v>0</v>
      </c>
      <c r="D18" s="70" t="e">
        <f t="shared" si="1"/>
        <v>#DIV/0!</v>
      </c>
      <c r="E18" s="7"/>
      <c r="F18" s="4"/>
      <c r="G18" s="55"/>
      <c r="H18" s="55"/>
      <c r="I18" s="55"/>
      <c r="J18" s="55"/>
      <c r="K18" s="55"/>
      <c r="L18" s="55"/>
      <c r="M18" s="55"/>
      <c r="N18" s="55"/>
      <c r="O18" s="55"/>
      <c r="P18" s="55"/>
      <c r="Q18" s="55"/>
      <c r="R18" s="55"/>
      <c r="S18" s="55"/>
      <c r="T18" s="55"/>
      <c r="U18" s="55"/>
      <c r="V18" s="55"/>
      <c r="W18" s="55"/>
      <c r="X18" s="55"/>
      <c r="Y18" s="55"/>
      <c r="Z18" s="55"/>
      <c r="AA18" s="55"/>
      <c r="AB18" s="55"/>
      <c r="AC18" s="55"/>
      <c r="AD18" s="3"/>
      <c r="AE18" s="4"/>
      <c r="AF18" s="4"/>
      <c r="AG18" s="12"/>
      <c r="AH18" s="4"/>
    </row>
    <row r="19" spans="1:34" x14ac:dyDescent="0.3">
      <c r="A19" s="60" t="s">
        <v>25</v>
      </c>
      <c r="B19" s="20">
        <f>(B5*43560)-B15-B16-B17-B18</f>
        <v>0</v>
      </c>
      <c r="C19" s="69">
        <f t="shared" si="0"/>
        <v>0</v>
      </c>
      <c r="D19" s="70" t="e">
        <f t="shared" si="1"/>
        <v>#DIV/0!</v>
      </c>
      <c r="E19" s="7"/>
      <c r="F19" s="4"/>
      <c r="G19" s="55"/>
      <c r="H19" s="55"/>
      <c r="I19" s="55"/>
      <c r="J19" s="55"/>
      <c r="K19" s="55"/>
      <c r="L19" s="55"/>
      <c r="M19" s="55"/>
      <c r="N19" s="55"/>
      <c r="O19" s="55"/>
      <c r="P19" s="55"/>
      <c r="Q19" s="55"/>
      <c r="R19" s="55"/>
      <c r="S19" s="55"/>
      <c r="T19" s="55"/>
      <c r="U19" s="55"/>
      <c r="V19" s="55"/>
      <c r="W19" s="55"/>
      <c r="X19" s="55"/>
      <c r="Y19" s="55"/>
      <c r="Z19" s="55"/>
      <c r="AA19" s="55"/>
      <c r="AB19" s="55"/>
      <c r="AC19" s="55"/>
      <c r="AD19" s="3"/>
      <c r="AE19" s="4"/>
      <c r="AF19" s="4"/>
      <c r="AG19" s="12"/>
      <c r="AH19" s="4"/>
    </row>
    <row r="20" spans="1:34" ht="15" thickBot="1" x14ac:dyDescent="0.35">
      <c r="A20" s="71" t="s">
        <v>18</v>
      </c>
      <c r="B20" s="72">
        <f>SUM(B15:B19)</f>
        <v>0</v>
      </c>
      <c r="C20" s="73">
        <f t="shared" si="0"/>
        <v>0</v>
      </c>
      <c r="D20" s="74" t="e">
        <f t="shared" si="1"/>
        <v>#DIV/0!</v>
      </c>
      <c r="E20" s="75"/>
      <c r="F20" s="76"/>
      <c r="G20" s="55"/>
      <c r="H20" s="55"/>
      <c r="I20" s="55"/>
      <c r="J20" s="55"/>
      <c r="K20" s="55"/>
      <c r="L20" s="55"/>
      <c r="M20" s="55"/>
      <c r="N20" s="55"/>
      <c r="O20" s="55"/>
      <c r="P20" s="55"/>
      <c r="Q20" s="55"/>
      <c r="R20" s="55"/>
      <c r="S20" s="55"/>
      <c r="T20" s="55"/>
      <c r="U20" s="55"/>
      <c r="V20" s="55"/>
      <c r="W20" s="55"/>
      <c r="X20" s="55"/>
      <c r="Y20" s="55"/>
      <c r="Z20" s="55"/>
      <c r="AA20" s="55"/>
      <c r="AB20" s="55"/>
      <c r="AC20" s="55"/>
      <c r="AD20" s="3"/>
      <c r="AE20" s="3"/>
      <c r="AF20" s="4"/>
      <c r="AG20" s="12"/>
      <c r="AH20" s="4"/>
    </row>
    <row r="21" spans="1:34" ht="10.199999999999999" customHeight="1" thickBot="1" x14ac:dyDescent="0.35">
      <c r="A21" s="77"/>
      <c r="B21" s="78"/>
      <c r="C21" s="79"/>
      <c r="D21" s="79"/>
      <c r="E21" s="78"/>
      <c r="F21" s="80"/>
      <c r="G21" s="17"/>
      <c r="H21" s="17"/>
      <c r="I21" s="17"/>
      <c r="J21" s="17"/>
      <c r="K21" s="17"/>
      <c r="L21" s="17"/>
      <c r="M21" s="17"/>
      <c r="N21" s="17"/>
      <c r="O21" s="17"/>
      <c r="P21" s="17"/>
      <c r="Q21" s="17"/>
      <c r="R21" s="17"/>
      <c r="S21" s="17"/>
      <c r="T21" s="17"/>
      <c r="U21" s="17"/>
      <c r="V21" s="17"/>
      <c r="W21" s="17"/>
      <c r="X21" s="17"/>
      <c r="Y21" s="17"/>
      <c r="Z21" s="17"/>
      <c r="AA21" s="17"/>
      <c r="AB21" s="17"/>
      <c r="AC21" s="17"/>
      <c r="AD21" s="15"/>
      <c r="AE21" s="16"/>
      <c r="AF21" s="17"/>
      <c r="AG21" s="18"/>
      <c r="AH21" s="4"/>
    </row>
    <row r="22" spans="1:34" ht="18" x14ac:dyDescent="0.35">
      <c r="A22" s="52" t="s">
        <v>55</v>
      </c>
      <c r="B22" s="81"/>
      <c r="C22" s="82"/>
      <c r="D22" s="82"/>
      <c r="E22" s="81"/>
      <c r="F22" s="83"/>
      <c r="G22" s="61"/>
      <c r="H22" s="55"/>
      <c r="I22" s="55"/>
      <c r="J22" s="55"/>
      <c r="K22" s="55"/>
      <c r="L22" s="55"/>
      <c r="M22" s="55"/>
      <c r="N22" s="55"/>
      <c r="O22" s="55"/>
      <c r="P22" s="55"/>
      <c r="Q22" s="55"/>
      <c r="R22" s="55"/>
      <c r="S22" s="55"/>
      <c r="T22" s="55"/>
      <c r="U22" s="55"/>
      <c r="V22" s="55"/>
      <c r="W22" s="55"/>
      <c r="X22" s="55"/>
      <c r="Y22" s="55"/>
      <c r="Z22" s="55"/>
      <c r="AA22" s="55"/>
      <c r="AB22" s="55"/>
      <c r="AC22" s="55"/>
      <c r="AD22" s="5"/>
      <c r="AE22" s="6"/>
      <c r="AF22" s="4"/>
      <c r="AG22" s="12"/>
      <c r="AH22" s="4"/>
    </row>
    <row r="23" spans="1:34" ht="27.6" customHeight="1" x14ac:dyDescent="0.3">
      <c r="A23" s="84" t="s">
        <v>26</v>
      </c>
      <c r="B23" s="85">
        <f>1.2*(B16+B17+B18)/12</f>
        <v>0</v>
      </c>
      <c r="C23" s="231" t="s">
        <v>64</v>
      </c>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3"/>
      <c r="AH23" s="1"/>
    </row>
    <row r="24" spans="1:34" ht="33" customHeight="1" thickBot="1" x14ac:dyDescent="0.35">
      <c r="A24" s="86" t="s">
        <v>27</v>
      </c>
      <c r="B24" s="87">
        <f>0.8*(B16+B17+B18)/12</f>
        <v>0</v>
      </c>
      <c r="C24" s="234" t="s">
        <v>65</v>
      </c>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6"/>
      <c r="AH24" s="1"/>
    </row>
    <row r="25" spans="1:34" ht="10.199999999999999" customHeight="1" thickBot="1" x14ac:dyDescent="0.35">
      <c r="A25" s="88"/>
      <c r="B25" s="89"/>
      <c r="C25" s="17"/>
      <c r="D25" s="17"/>
      <c r="E25" s="90"/>
      <c r="F25" s="17"/>
      <c r="G25" s="91"/>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8"/>
      <c r="AH25" s="1"/>
    </row>
    <row r="26" spans="1:34" ht="19.95" customHeight="1" x14ac:dyDescent="0.3">
      <c r="A26" s="92" t="s">
        <v>56</v>
      </c>
      <c r="B26" s="237" t="s">
        <v>88</v>
      </c>
      <c r="C26" s="238"/>
      <c r="D26" s="238"/>
      <c r="E26" s="239"/>
      <c r="F26" s="237" t="s">
        <v>89</v>
      </c>
      <c r="G26" s="238"/>
      <c r="H26" s="238"/>
      <c r="I26" s="239"/>
      <c r="J26" s="237" t="s">
        <v>90</v>
      </c>
      <c r="K26" s="238"/>
      <c r="L26" s="238"/>
      <c r="M26" s="239"/>
      <c r="N26" s="237" t="s">
        <v>91</v>
      </c>
      <c r="O26" s="238"/>
      <c r="P26" s="238"/>
      <c r="Q26" s="239"/>
      <c r="R26" s="237" t="s">
        <v>92</v>
      </c>
      <c r="S26" s="238"/>
      <c r="T26" s="238"/>
      <c r="U26" s="239"/>
      <c r="V26" s="237" t="s">
        <v>93</v>
      </c>
      <c r="W26" s="238"/>
      <c r="X26" s="238"/>
      <c r="Y26" s="239"/>
      <c r="Z26" s="237" t="s">
        <v>94</v>
      </c>
      <c r="AA26" s="238"/>
      <c r="AB26" s="238"/>
      <c r="AC26" s="239"/>
      <c r="AD26" s="237" t="s">
        <v>95</v>
      </c>
      <c r="AE26" s="238"/>
      <c r="AF26" s="238"/>
      <c r="AG26" s="239"/>
      <c r="AH26" s="1"/>
    </row>
    <row r="27" spans="1:34" ht="44.4" customHeight="1" x14ac:dyDescent="0.35">
      <c r="A27" s="179"/>
      <c r="B27" s="240" t="s">
        <v>83</v>
      </c>
      <c r="C27" s="241"/>
      <c r="D27" s="241"/>
      <c r="E27" s="242"/>
      <c r="F27" s="240" t="s">
        <v>83</v>
      </c>
      <c r="G27" s="241"/>
      <c r="H27" s="241"/>
      <c r="I27" s="242"/>
      <c r="J27" s="240" t="s">
        <v>83</v>
      </c>
      <c r="K27" s="241"/>
      <c r="L27" s="241"/>
      <c r="M27" s="242"/>
      <c r="N27" s="240" t="s">
        <v>83</v>
      </c>
      <c r="O27" s="241"/>
      <c r="P27" s="241"/>
      <c r="Q27" s="242"/>
      <c r="R27" s="240" t="s">
        <v>83</v>
      </c>
      <c r="S27" s="241"/>
      <c r="T27" s="241"/>
      <c r="U27" s="242"/>
      <c r="V27" s="240" t="s">
        <v>83</v>
      </c>
      <c r="W27" s="241"/>
      <c r="X27" s="241"/>
      <c r="Y27" s="242"/>
      <c r="Z27" s="240" t="s">
        <v>83</v>
      </c>
      <c r="AA27" s="241"/>
      <c r="AB27" s="241"/>
      <c r="AC27" s="242"/>
      <c r="AD27" s="240" t="s">
        <v>83</v>
      </c>
      <c r="AE27" s="241"/>
      <c r="AF27" s="241"/>
      <c r="AG27" s="242"/>
      <c r="AH27" s="1"/>
    </row>
    <row r="28" spans="1:34" ht="45.6" customHeight="1" x14ac:dyDescent="0.35">
      <c r="A28" s="212" t="str">
        <f>IF(SUM(C28,G28,AE28)&gt;B20,"ERROR: SUM OF IMPERVIOUS AREAS CANNOT EXCEED TOTAL SITE AREA.","")</f>
        <v/>
      </c>
      <c r="B28" s="93" t="s">
        <v>33</v>
      </c>
      <c r="C28" s="29"/>
      <c r="D28" s="94" t="s">
        <v>32</v>
      </c>
      <c r="E28" s="95">
        <f>C28*1.2/12</f>
        <v>0</v>
      </c>
      <c r="F28" s="93" t="s">
        <v>33</v>
      </c>
      <c r="G28" s="29"/>
      <c r="H28" s="94" t="s">
        <v>32</v>
      </c>
      <c r="I28" s="95">
        <f>G28*1.2/12</f>
        <v>0</v>
      </c>
      <c r="J28" s="93" t="s">
        <v>33</v>
      </c>
      <c r="K28" s="29"/>
      <c r="L28" s="94" t="s">
        <v>32</v>
      </c>
      <c r="M28" s="95">
        <f>K28*1.2/12</f>
        <v>0</v>
      </c>
      <c r="N28" s="93" t="s">
        <v>33</v>
      </c>
      <c r="O28" s="29"/>
      <c r="P28" s="94" t="s">
        <v>32</v>
      </c>
      <c r="Q28" s="95">
        <f>O28*1.2/12</f>
        <v>0</v>
      </c>
      <c r="R28" s="93" t="s">
        <v>33</v>
      </c>
      <c r="S28" s="29"/>
      <c r="T28" s="94" t="s">
        <v>32</v>
      </c>
      <c r="U28" s="95">
        <f>S28*1.2/12</f>
        <v>0</v>
      </c>
      <c r="V28" s="93" t="s">
        <v>33</v>
      </c>
      <c r="W28" s="29"/>
      <c r="X28" s="94" t="s">
        <v>32</v>
      </c>
      <c r="Y28" s="95">
        <f>W28*1.2/12</f>
        <v>0</v>
      </c>
      <c r="Z28" s="93" t="s">
        <v>33</v>
      </c>
      <c r="AA28" s="29"/>
      <c r="AB28" s="94" t="s">
        <v>32</v>
      </c>
      <c r="AC28" s="95">
        <f>AA28*1.2/12</f>
        <v>0</v>
      </c>
      <c r="AD28" s="93" t="s">
        <v>33</v>
      </c>
      <c r="AE28" s="29"/>
      <c r="AF28" s="94" t="s">
        <v>32</v>
      </c>
      <c r="AG28" s="96">
        <f>AE28*1.2/12</f>
        <v>0</v>
      </c>
      <c r="AH28" s="1"/>
    </row>
    <row r="29" spans="1:34" ht="17.399999999999999" customHeight="1" x14ac:dyDescent="0.3">
      <c r="A29" s="92"/>
      <c r="B29" s="228" t="s">
        <v>35</v>
      </c>
      <c r="C29" s="229"/>
      <c r="D29" s="229"/>
      <c r="E29" s="230"/>
      <c r="F29" s="228" t="s">
        <v>35</v>
      </c>
      <c r="G29" s="229"/>
      <c r="H29" s="229"/>
      <c r="I29" s="230"/>
      <c r="J29" s="228" t="s">
        <v>35</v>
      </c>
      <c r="K29" s="229"/>
      <c r="L29" s="229"/>
      <c r="M29" s="230"/>
      <c r="N29" s="228" t="s">
        <v>35</v>
      </c>
      <c r="O29" s="229"/>
      <c r="P29" s="229"/>
      <c r="Q29" s="230"/>
      <c r="R29" s="228" t="s">
        <v>35</v>
      </c>
      <c r="S29" s="229"/>
      <c r="T29" s="229"/>
      <c r="U29" s="230"/>
      <c r="V29" s="228" t="s">
        <v>35</v>
      </c>
      <c r="W29" s="229"/>
      <c r="X29" s="229"/>
      <c r="Y29" s="230"/>
      <c r="Z29" s="228" t="s">
        <v>35</v>
      </c>
      <c r="AA29" s="229"/>
      <c r="AB29" s="229"/>
      <c r="AC29" s="230"/>
      <c r="AD29" s="228" t="s">
        <v>35</v>
      </c>
      <c r="AE29" s="229"/>
      <c r="AF29" s="229"/>
      <c r="AG29" s="230"/>
      <c r="AH29" s="1"/>
    </row>
    <row r="30" spans="1:34" ht="45" customHeight="1" x14ac:dyDescent="0.35">
      <c r="A30" s="97" t="s">
        <v>57</v>
      </c>
      <c r="B30" s="98" t="s">
        <v>12</v>
      </c>
      <c r="C30" s="99" t="s">
        <v>13</v>
      </c>
      <c r="D30" s="99" t="s">
        <v>9</v>
      </c>
      <c r="E30" s="100" t="s">
        <v>31</v>
      </c>
      <c r="F30" s="101" t="s">
        <v>12</v>
      </c>
      <c r="G30" s="99" t="s">
        <v>13</v>
      </c>
      <c r="H30" s="99" t="s">
        <v>9</v>
      </c>
      <c r="I30" s="100" t="s">
        <v>31</v>
      </c>
      <c r="J30" s="101" t="s">
        <v>12</v>
      </c>
      <c r="K30" s="99" t="s">
        <v>13</v>
      </c>
      <c r="L30" s="99" t="s">
        <v>9</v>
      </c>
      <c r="M30" s="100" t="s">
        <v>31</v>
      </c>
      <c r="N30" s="101" t="s">
        <v>12</v>
      </c>
      <c r="O30" s="99" t="s">
        <v>13</v>
      </c>
      <c r="P30" s="99" t="s">
        <v>9</v>
      </c>
      <c r="Q30" s="100" t="s">
        <v>31</v>
      </c>
      <c r="R30" s="101" t="s">
        <v>12</v>
      </c>
      <c r="S30" s="99" t="s">
        <v>13</v>
      </c>
      <c r="T30" s="99" t="s">
        <v>9</v>
      </c>
      <c r="U30" s="100" t="s">
        <v>31</v>
      </c>
      <c r="V30" s="101" t="s">
        <v>12</v>
      </c>
      <c r="W30" s="99" t="s">
        <v>13</v>
      </c>
      <c r="X30" s="99" t="s">
        <v>9</v>
      </c>
      <c r="Y30" s="100" t="s">
        <v>31</v>
      </c>
      <c r="Z30" s="101" t="s">
        <v>12</v>
      </c>
      <c r="AA30" s="99" t="s">
        <v>13</v>
      </c>
      <c r="AB30" s="99" t="s">
        <v>9</v>
      </c>
      <c r="AC30" s="100" t="s">
        <v>31</v>
      </c>
      <c r="AD30" s="101" t="s">
        <v>12</v>
      </c>
      <c r="AE30" s="99" t="s">
        <v>13</v>
      </c>
      <c r="AF30" s="99" t="s">
        <v>9</v>
      </c>
      <c r="AG30" s="100" t="s">
        <v>31</v>
      </c>
    </row>
    <row r="31" spans="1:34" ht="19.2" customHeight="1" x14ac:dyDescent="0.3">
      <c r="A31" s="102" t="s">
        <v>36</v>
      </c>
      <c r="B31" s="98"/>
      <c r="C31" s="99"/>
      <c r="D31" s="99"/>
      <c r="E31" s="103"/>
      <c r="F31" s="101"/>
      <c r="G31" s="99"/>
      <c r="H31" s="99"/>
      <c r="I31" s="103"/>
      <c r="J31" s="101"/>
      <c r="K31" s="99"/>
      <c r="L31" s="99"/>
      <c r="M31" s="103"/>
      <c r="N31" s="101"/>
      <c r="O31" s="99"/>
      <c r="P31" s="99"/>
      <c r="Q31" s="103"/>
      <c r="R31" s="101"/>
      <c r="S31" s="99"/>
      <c r="T31" s="99"/>
      <c r="U31" s="103"/>
      <c r="V31" s="101"/>
      <c r="W31" s="99"/>
      <c r="X31" s="99"/>
      <c r="Y31" s="103"/>
      <c r="Z31" s="101"/>
      <c r="AA31" s="99"/>
      <c r="AB31" s="99"/>
      <c r="AC31" s="103"/>
      <c r="AD31" s="101"/>
      <c r="AE31" s="99"/>
      <c r="AF31" s="99"/>
      <c r="AG31" s="103"/>
    </row>
    <row r="32" spans="1:34" ht="20.399999999999999" customHeight="1" x14ac:dyDescent="0.3">
      <c r="A32" s="104" t="s">
        <v>51</v>
      </c>
      <c r="B32" s="30"/>
      <c r="C32" s="105">
        <v>1</v>
      </c>
      <c r="D32" s="106">
        <v>0.18</v>
      </c>
      <c r="E32" s="107">
        <f>B32*C32*D32</f>
        <v>0</v>
      </c>
      <c r="F32" s="31"/>
      <c r="G32" s="105">
        <v>1</v>
      </c>
      <c r="H32" s="106">
        <v>0.18</v>
      </c>
      <c r="I32" s="107">
        <f>F32*G32*H32</f>
        <v>0</v>
      </c>
      <c r="J32" s="31"/>
      <c r="K32" s="105">
        <v>1</v>
      </c>
      <c r="L32" s="106">
        <v>0.18</v>
      </c>
      <c r="M32" s="107">
        <f>J32*K32*L32</f>
        <v>0</v>
      </c>
      <c r="N32" s="31"/>
      <c r="O32" s="105">
        <v>1</v>
      </c>
      <c r="P32" s="106">
        <v>0.18</v>
      </c>
      <c r="Q32" s="107">
        <f>N32*O32*P32</f>
        <v>0</v>
      </c>
      <c r="R32" s="31"/>
      <c r="S32" s="105">
        <v>1</v>
      </c>
      <c r="T32" s="106">
        <v>0.18</v>
      </c>
      <c r="U32" s="107">
        <f>R32*S32*T32</f>
        <v>0</v>
      </c>
      <c r="V32" s="31"/>
      <c r="W32" s="105">
        <v>1</v>
      </c>
      <c r="X32" s="106">
        <v>0.18</v>
      </c>
      <c r="Y32" s="107">
        <f>V32*W32*X32</f>
        <v>0</v>
      </c>
      <c r="Z32" s="31"/>
      <c r="AA32" s="105">
        <v>1</v>
      </c>
      <c r="AB32" s="106">
        <v>0.18</v>
      </c>
      <c r="AC32" s="107">
        <f>Z32*AA32*AB32</f>
        <v>0</v>
      </c>
      <c r="AD32" s="31">
        <v>10000</v>
      </c>
      <c r="AE32" s="105">
        <v>1</v>
      </c>
      <c r="AF32" s="106">
        <v>0.18</v>
      </c>
      <c r="AG32" s="107">
        <f>AD32*AE32*AF32</f>
        <v>1800</v>
      </c>
    </row>
    <row r="33" spans="1:33" ht="18" customHeight="1" x14ac:dyDescent="0.3">
      <c r="A33" s="104" t="s">
        <v>70</v>
      </c>
      <c r="B33" s="30"/>
      <c r="C33" s="105">
        <v>2</v>
      </c>
      <c r="D33" s="106">
        <v>0.18</v>
      </c>
      <c r="E33" s="107">
        <f>B33*C33*D33</f>
        <v>0</v>
      </c>
      <c r="F33" s="31"/>
      <c r="G33" s="105">
        <v>2</v>
      </c>
      <c r="H33" s="106">
        <v>0.18</v>
      </c>
      <c r="I33" s="107">
        <f>F33*G33*H33</f>
        <v>0</v>
      </c>
      <c r="J33" s="31"/>
      <c r="K33" s="105">
        <v>2</v>
      </c>
      <c r="L33" s="106">
        <v>0.18</v>
      </c>
      <c r="M33" s="107">
        <f>J33*K33*L33</f>
        <v>0</v>
      </c>
      <c r="N33" s="31"/>
      <c r="O33" s="105">
        <v>2</v>
      </c>
      <c r="P33" s="106">
        <v>0.18</v>
      </c>
      <c r="Q33" s="107">
        <f>N33*O33*P33</f>
        <v>0</v>
      </c>
      <c r="R33" s="31"/>
      <c r="S33" s="105">
        <v>2</v>
      </c>
      <c r="T33" s="106">
        <v>0.18</v>
      </c>
      <c r="U33" s="107">
        <f>R33*S33*T33</f>
        <v>0</v>
      </c>
      <c r="V33" s="31"/>
      <c r="W33" s="105">
        <v>2</v>
      </c>
      <c r="X33" s="106">
        <v>0.18</v>
      </c>
      <c r="Y33" s="107">
        <f>V33*W33*X33</f>
        <v>0</v>
      </c>
      <c r="Z33" s="31"/>
      <c r="AA33" s="105">
        <v>2</v>
      </c>
      <c r="AB33" s="106">
        <v>0.18</v>
      </c>
      <c r="AC33" s="107">
        <f>Z33*AA33*AB33</f>
        <v>0</v>
      </c>
      <c r="AD33" s="31"/>
      <c r="AE33" s="105">
        <v>2</v>
      </c>
      <c r="AF33" s="106">
        <v>0.18</v>
      </c>
      <c r="AG33" s="107">
        <f>AD33*AE33*AF33</f>
        <v>0</v>
      </c>
    </row>
    <row r="34" spans="1:33" ht="18" customHeight="1" x14ac:dyDescent="0.3">
      <c r="A34" s="104" t="s">
        <v>15</v>
      </c>
      <c r="B34" s="108"/>
      <c r="C34" s="108"/>
      <c r="D34" s="108"/>
      <c r="E34" s="109">
        <f>SUM(E32:E33)</f>
        <v>0</v>
      </c>
      <c r="F34" s="110"/>
      <c r="G34" s="108"/>
      <c r="H34" s="108"/>
      <c r="I34" s="109">
        <f>SUM(I32:I33)</f>
        <v>0</v>
      </c>
      <c r="J34" s="110"/>
      <c r="K34" s="108"/>
      <c r="L34" s="108"/>
      <c r="M34" s="109">
        <f>SUM(M32:M33)</f>
        <v>0</v>
      </c>
      <c r="N34" s="110"/>
      <c r="O34" s="108"/>
      <c r="P34" s="108"/>
      <c r="Q34" s="109">
        <f>SUM(Q32:Q33)</f>
        <v>0</v>
      </c>
      <c r="R34" s="110"/>
      <c r="S34" s="108"/>
      <c r="T34" s="108"/>
      <c r="U34" s="109">
        <f>SUM(U32:U33)</f>
        <v>0</v>
      </c>
      <c r="V34" s="110"/>
      <c r="W34" s="108"/>
      <c r="X34" s="108"/>
      <c r="Y34" s="109">
        <f>SUM(Y32:Y33)</f>
        <v>0</v>
      </c>
      <c r="Z34" s="110"/>
      <c r="AA34" s="108"/>
      <c r="AB34" s="108"/>
      <c r="AC34" s="109">
        <f>SUM(AC32:AC33)</f>
        <v>0</v>
      </c>
      <c r="AD34" s="110"/>
      <c r="AE34" s="108"/>
      <c r="AF34" s="108"/>
      <c r="AG34" s="109">
        <f>SUM(AG32:AG33)</f>
        <v>1800</v>
      </c>
    </row>
    <row r="35" spans="1:33" x14ac:dyDescent="0.3">
      <c r="A35" s="111" t="s">
        <v>5</v>
      </c>
      <c r="B35" s="112"/>
      <c r="C35" s="80"/>
      <c r="D35" s="80"/>
      <c r="E35" s="113"/>
      <c r="F35" s="114"/>
      <c r="G35" s="80"/>
      <c r="H35" s="80"/>
      <c r="I35" s="113"/>
      <c r="J35" s="114"/>
      <c r="K35" s="80"/>
      <c r="L35" s="80"/>
      <c r="M35" s="113"/>
      <c r="N35" s="114"/>
      <c r="O35" s="80"/>
      <c r="P35" s="80"/>
      <c r="Q35" s="113"/>
      <c r="R35" s="114"/>
      <c r="S35" s="80"/>
      <c r="T35" s="80"/>
      <c r="U35" s="113"/>
      <c r="V35" s="114"/>
      <c r="W35" s="80"/>
      <c r="X35" s="80"/>
      <c r="Y35" s="113"/>
      <c r="Z35" s="114"/>
      <c r="AA35" s="80"/>
      <c r="AB35" s="80"/>
      <c r="AC35" s="113"/>
      <c r="AD35" s="114"/>
      <c r="AE35" s="80"/>
      <c r="AF35" s="80"/>
      <c r="AG35" s="113"/>
    </row>
    <row r="36" spans="1:33" x14ac:dyDescent="0.3">
      <c r="A36" s="115" t="s">
        <v>16</v>
      </c>
      <c r="B36" s="32"/>
      <c r="C36" s="33"/>
      <c r="D36" s="116">
        <v>1</v>
      </c>
      <c r="E36" s="107">
        <f>B36*C36*D36</f>
        <v>0</v>
      </c>
      <c r="F36" s="34"/>
      <c r="G36" s="33"/>
      <c r="H36" s="116">
        <v>1</v>
      </c>
      <c r="I36" s="107">
        <f>F36*G36*H36</f>
        <v>0</v>
      </c>
      <c r="J36" s="34"/>
      <c r="K36" s="33"/>
      <c r="L36" s="116">
        <v>1</v>
      </c>
      <c r="M36" s="107">
        <f>J36*K36*L36</f>
        <v>0</v>
      </c>
      <c r="N36" s="34"/>
      <c r="O36" s="33"/>
      <c r="P36" s="116">
        <v>1</v>
      </c>
      <c r="Q36" s="107">
        <f>N36*O36*P36</f>
        <v>0</v>
      </c>
      <c r="R36" s="34"/>
      <c r="S36" s="33"/>
      <c r="T36" s="116">
        <v>1</v>
      </c>
      <c r="U36" s="107">
        <f>R36*S36*T36</f>
        <v>0</v>
      </c>
      <c r="V36" s="34"/>
      <c r="W36" s="33"/>
      <c r="X36" s="116">
        <v>1</v>
      </c>
      <c r="Y36" s="107">
        <f>V36*W36*X36</f>
        <v>0</v>
      </c>
      <c r="Z36" s="34"/>
      <c r="AA36" s="33"/>
      <c r="AB36" s="116">
        <v>1</v>
      </c>
      <c r="AC36" s="107">
        <f>Z36*AA36*AB36</f>
        <v>0</v>
      </c>
      <c r="AD36" s="34"/>
      <c r="AE36" s="33"/>
      <c r="AF36" s="116">
        <v>1</v>
      </c>
      <c r="AG36" s="107">
        <f>AD36*AE36*AF36</f>
        <v>0</v>
      </c>
    </row>
    <row r="37" spans="1:33" x14ac:dyDescent="0.3">
      <c r="A37" s="115" t="s">
        <v>10</v>
      </c>
      <c r="B37" s="32"/>
      <c r="C37" s="33"/>
      <c r="D37" s="116">
        <v>0.18</v>
      </c>
      <c r="E37" s="107">
        <f>B37*C37*D37</f>
        <v>0</v>
      </c>
      <c r="F37" s="34"/>
      <c r="G37" s="33"/>
      <c r="H37" s="116">
        <v>0.18</v>
      </c>
      <c r="I37" s="107">
        <f>F37*G37*H37</f>
        <v>0</v>
      </c>
      <c r="J37" s="34"/>
      <c r="K37" s="33"/>
      <c r="L37" s="116">
        <v>0.18</v>
      </c>
      <c r="M37" s="107">
        <f>J37*K37*L37</f>
        <v>0</v>
      </c>
      <c r="N37" s="34"/>
      <c r="O37" s="33"/>
      <c r="P37" s="116">
        <v>0.18</v>
      </c>
      <c r="Q37" s="107">
        <f>N37*O37*P37</f>
        <v>0</v>
      </c>
      <c r="R37" s="34"/>
      <c r="S37" s="33"/>
      <c r="T37" s="116">
        <v>0.18</v>
      </c>
      <c r="U37" s="107">
        <f>R37*S37*T37</f>
        <v>0</v>
      </c>
      <c r="V37" s="34"/>
      <c r="W37" s="33"/>
      <c r="X37" s="116">
        <v>0.18</v>
      </c>
      <c r="Y37" s="107">
        <f>V37*W37*X37</f>
        <v>0</v>
      </c>
      <c r="Z37" s="34"/>
      <c r="AA37" s="33"/>
      <c r="AB37" s="116">
        <v>0.18</v>
      </c>
      <c r="AC37" s="107">
        <f>Z37*AA37*AB37</f>
        <v>0</v>
      </c>
      <c r="AD37" s="34"/>
      <c r="AE37" s="33"/>
      <c r="AF37" s="116">
        <v>0.18</v>
      </c>
      <c r="AG37" s="107">
        <f>AD37*AE37*AF37</f>
        <v>0</v>
      </c>
    </row>
    <row r="38" spans="1:33" x14ac:dyDescent="0.3">
      <c r="A38" s="115" t="s">
        <v>84</v>
      </c>
      <c r="B38" s="32"/>
      <c r="C38" s="33"/>
      <c r="D38" s="116">
        <v>0.3</v>
      </c>
      <c r="E38" s="107">
        <f>B38*C38*D38</f>
        <v>0</v>
      </c>
      <c r="F38" s="34"/>
      <c r="G38" s="33"/>
      <c r="H38" s="116">
        <v>0.3</v>
      </c>
      <c r="I38" s="107">
        <f>F38*G38*H38</f>
        <v>0</v>
      </c>
      <c r="J38" s="34"/>
      <c r="K38" s="33"/>
      <c r="L38" s="116">
        <v>0.3</v>
      </c>
      <c r="M38" s="107">
        <f>J38*K38*L38</f>
        <v>0</v>
      </c>
      <c r="N38" s="34"/>
      <c r="O38" s="33"/>
      <c r="P38" s="116">
        <v>0.3</v>
      </c>
      <c r="Q38" s="107">
        <f>N38*O38*P38</f>
        <v>0</v>
      </c>
      <c r="R38" s="34"/>
      <c r="S38" s="33"/>
      <c r="T38" s="116">
        <v>0.3</v>
      </c>
      <c r="U38" s="107">
        <f>R38*S38*T38</f>
        <v>0</v>
      </c>
      <c r="V38" s="34"/>
      <c r="W38" s="33"/>
      <c r="X38" s="116">
        <v>0.3</v>
      </c>
      <c r="Y38" s="107">
        <f>V38*W38*X38</f>
        <v>0</v>
      </c>
      <c r="Z38" s="34"/>
      <c r="AA38" s="33"/>
      <c r="AB38" s="116">
        <v>0.3</v>
      </c>
      <c r="AC38" s="107">
        <f>Z38*AA38*AB38</f>
        <v>0</v>
      </c>
      <c r="AD38" s="37"/>
      <c r="AE38" s="33"/>
      <c r="AF38" s="116">
        <v>0.3</v>
      </c>
      <c r="AG38" s="107">
        <f>AD38*AE38*AF38</f>
        <v>0</v>
      </c>
    </row>
    <row r="39" spans="1:33" x14ac:dyDescent="0.3">
      <c r="A39" s="119" t="s">
        <v>11</v>
      </c>
      <c r="B39" s="34"/>
      <c r="C39" s="33"/>
      <c r="D39" s="116">
        <v>0.4</v>
      </c>
      <c r="E39" s="107">
        <f>B39*C39*D39</f>
        <v>0</v>
      </c>
      <c r="F39" s="37"/>
      <c r="G39" s="33"/>
      <c r="H39" s="116">
        <v>0.4</v>
      </c>
      <c r="I39" s="107">
        <f>F39*G39*H39</f>
        <v>0</v>
      </c>
      <c r="J39" s="37"/>
      <c r="K39" s="33"/>
      <c r="L39" s="116">
        <v>0.4</v>
      </c>
      <c r="M39" s="107">
        <f>J39*K39*L39</f>
        <v>0</v>
      </c>
      <c r="N39" s="37"/>
      <c r="O39" s="33"/>
      <c r="P39" s="116">
        <v>0.4</v>
      </c>
      <c r="Q39" s="107">
        <f>N39*O39*P39</f>
        <v>0</v>
      </c>
      <c r="R39" s="37"/>
      <c r="S39" s="33"/>
      <c r="T39" s="116">
        <v>0.4</v>
      </c>
      <c r="U39" s="107">
        <f>R39*S39*T39</f>
        <v>0</v>
      </c>
      <c r="V39" s="37"/>
      <c r="W39" s="33"/>
      <c r="X39" s="116">
        <v>0.4</v>
      </c>
      <c r="Y39" s="107">
        <f>V39*W39*X39</f>
        <v>0</v>
      </c>
      <c r="Z39" s="37"/>
      <c r="AA39" s="33"/>
      <c r="AB39" s="116">
        <v>0.4</v>
      </c>
      <c r="AC39" s="107">
        <f>Z39*AA39*AB39</f>
        <v>0</v>
      </c>
      <c r="AD39" s="37"/>
      <c r="AE39" s="33"/>
      <c r="AF39" s="116">
        <v>0.4</v>
      </c>
      <c r="AG39" s="107">
        <f>AD39*AE39*AF39</f>
        <v>0</v>
      </c>
    </row>
    <row r="40" spans="1:33" x14ac:dyDescent="0.3">
      <c r="A40" s="115" t="s">
        <v>15</v>
      </c>
      <c r="B40" s="117"/>
      <c r="C40" s="118"/>
      <c r="D40" s="55"/>
      <c r="E40" s="96">
        <f>SUM(E36:E39)</f>
        <v>0</v>
      </c>
      <c r="F40" s="119"/>
      <c r="G40" s="118"/>
      <c r="H40" s="55"/>
      <c r="I40" s="96">
        <f>SUM(I36:I39)</f>
        <v>0</v>
      </c>
      <c r="J40" s="119"/>
      <c r="K40" s="118"/>
      <c r="L40" s="55"/>
      <c r="M40" s="96">
        <f>SUM(M36:M39)</f>
        <v>0</v>
      </c>
      <c r="N40" s="119"/>
      <c r="O40" s="118"/>
      <c r="P40" s="55"/>
      <c r="Q40" s="96">
        <f>SUM(Q36:Q39)</f>
        <v>0</v>
      </c>
      <c r="R40" s="119"/>
      <c r="S40" s="118"/>
      <c r="T40" s="55"/>
      <c r="U40" s="96">
        <f>SUM(U36:U39)</f>
        <v>0</v>
      </c>
      <c r="V40" s="119"/>
      <c r="W40" s="118"/>
      <c r="X40" s="55"/>
      <c r="Y40" s="96">
        <f>SUM(Y36:Y39)</f>
        <v>0</v>
      </c>
      <c r="Z40" s="119"/>
      <c r="AA40" s="118"/>
      <c r="AB40" s="55"/>
      <c r="AC40" s="96">
        <f>SUM(AC36:AC39)</f>
        <v>0</v>
      </c>
      <c r="AD40" s="119"/>
      <c r="AE40" s="118"/>
      <c r="AF40" s="55"/>
      <c r="AG40" s="96">
        <f>SUM(AG36:AG39)</f>
        <v>0</v>
      </c>
    </row>
    <row r="41" spans="1:33" x14ac:dyDescent="0.3">
      <c r="A41" s="111" t="s">
        <v>6</v>
      </c>
      <c r="B41" s="112"/>
      <c r="C41" s="120"/>
      <c r="D41" s="80"/>
      <c r="E41" s="121"/>
      <c r="F41" s="114"/>
      <c r="G41" s="120"/>
      <c r="H41" s="80"/>
      <c r="I41" s="121"/>
      <c r="J41" s="114"/>
      <c r="K41" s="120"/>
      <c r="L41" s="80"/>
      <c r="M41" s="121"/>
      <c r="N41" s="114"/>
      <c r="O41" s="120"/>
      <c r="P41" s="80"/>
      <c r="Q41" s="121"/>
      <c r="R41" s="114"/>
      <c r="S41" s="120"/>
      <c r="T41" s="80"/>
      <c r="U41" s="121"/>
      <c r="V41" s="114"/>
      <c r="W41" s="120"/>
      <c r="X41" s="80"/>
      <c r="Y41" s="121"/>
      <c r="Z41" s="114"/>
      <c r="AA41" s="120"/>
      <c r="AB41" s="80"/>
      <c r="AC41" s="121"/>
      <c r="AD41" s="114"/>
      <c r="AE41" s="120"/>
      <c r="AF41" s="80"/>
      <c r="AG41" s="121"/>
    </row>
    <row r="42" spans="1:33" x14ac:dyDescent="0.3">
      <c r="A42" s="115" t="s">
        <v>16</v>
      </c>
      <c r="B42" s="32"/>
      <c r="C42" s="33"/>
      <c r="D42" s="116">
        <v>1</v>
      </c>
      <c r="E42" s="107">
        <f>B42*C42*D42</f>
        <v>0</v>
      </c>
      <c r="F42" s="34"/>
      <c r="G42" s="33"/>
      <c r="H42" s="116">
        <v>1</v>
      </c>
      <c r="I42" s="107">
        <f>F42*G42*H42</f>
        <v>0</v>
      </c>
      <c r="J42" s="34"/>
      <c r="K42" s="33"/>
      <c r="L42" s="116">
        <v>1</v>
      </c>
      <c r="M42" s="107">
        <f>J42*K42*L42</f>
        <v>0</v>
      </c>
      <c r="N42" s="34"/>
      <c r="O42" s="33"/>
      <c r="P42" s="116">
        <v>1</v>
      </c>
      <c r="Q42" s="107">
        <f>N42*O42*P42</f>
        <v>0</v>
      </c>
      <c r="R42" s="34"/>
      <c r="S42" s="33"/>
      <c r="T42" s="116">
        <v>1</v>
      </c>
      <c r="U42" s="107">
        <f>R42*S42*T42</f>
        <v>0</v>
      </c>
      <c r="V42" s="34"/>
      <c r="W42" s="33"/>
      <c r="X42" s="116">
        <v>1</v>
      </c>
      <c r="Y42" s="107">
        <f>V42*W42*X42</f>
        <v>0</v>
      </c>
      <c r="Z42" s="34"/>
      <c r="AA42" s="33"/>
      <c r="AB42" s="116">
        <v>1</v>
      </c>
      <c r="AC42" s="107">
        <f>Z42*AA42*AB42</f>
        <v>0</v>
      </c>
      <c r="AD42" s="34"/>
      <c r="AE42" s="33"/>
      <c r="AF42" s="116">
        <v>1</v>
      </c>
      <c r="AG42" s="107">
        <f>AD42*AE42*AF42</f>
        <v>0</v>
      </c>
    </row>
    <row r="43" spans="1:33" x14ac:dyDescent="0.3">
      <c r="A43" s="115" t="s">
        <v>10</v>
      </c>
      <c r="B43" s="32"/>
      <c r="C43" s="33"/>
      <c r="D43" s="116">
        <v>0.18</v>
      </c>
      <c r="E43" s="107">
        <f>B43*C43*D43</f>
        <v>0</v>
      </c>
      <c r="F43" s="34"/>
      <c r="G43" s="33"/>
      <c r="H43" s="116">
        <v>0.18</v>
      </c>
      <c r="I43" s="107">
        <f>F43*G43*H43</f>
        <v>0</v>
      </c>
      <c r="J43" s="34"/>
      <c r="K43" s="33"/>
      <c r="L43" s="116">
        <v>0.18</v>
      </c>
      <c r="M43" s="107">
        <f>J43*K43*L43</f>
        <v>0</v>
      </c>
      <c r="N43" s="34"/>
      <c r="O43" s="33"/>
      <c r="P43" s="116">
        <v>0.18</v>
      </c>
      <c r="Q43" s="107">
        <f>N43*O43*P43</f>
        <v>0</v>
      </c>
      <c r="R43" s="34"/>
      <c r="S43" s="33"/>
      <c r="T43" s="116">
        <v>0.18</v>
      </c>
      <c r="U43" s="107">
        <f>R43*S43*T43</f>
        <v>0</v>
      </c>
      <c r="V43" s="34"/>
      <c r="W43" s="33"/>
      <c r="X43" s="116">
        <v>0.18</v>
      </c>
      <c r="Y43" s="107">
        <f>V43*W43*X43</f>
        <v>0</v>
      </c>
      <c r="Z43" s="34"/>
      <c r="AA43" s="33"/>
      <c r="AB43" s="116">
        <v>0.18</v>
      </c>
      <c r="AC43" s="107">
        <f>Z43*AA43*AB43</f>
        <v>0</v>
      </c>
      <c r="AD43" s="34"/>
      <c r="AE43" s="33"/>
      <c r="AF43" s="116">
        <v>0.18</v>
      </c>
      <c r="AG43" s="107">
        <f>AD43*AE43*AF43</f>
        <v>0</v>
      </c>
    </row>
    <row r="44" spans="1:33" x14ac:dyDescent="0.3">
      <c r="A44" s="115" t="s">
        <v>84</v>
      </c>
      <c r="B44" s="32"/>
      <c r="C44" s="33"/>
      <c r="D44" s="116">
        <v>0.3</v>
      </c>
      <c r="E44" s="107">
        <f>B44*C44*D44</f>
        <v>0</v>
      </c>
      <c r="F44" s="34"/>
      <c r="G44" s="33"/>
      <c r="H44" s="116">
        <v>0.3</v>
      </c>
      <c r="I44" s="107">
        <f>F44*G44*H44</f>
        <v>0</v>
      </c>
      <c r="J44" s="34"/>
      <c r="K44" s="33"/>
      <c r="L44" s="116">
        <v>0.3</v>
      </c>
      <c r="M44" s="107">
        <f>J44*K44*L44</f>
        <v>0</v>
      </c>
      <c r="N44" s="34"/>
      <c r="O44" s="33"/>
      <c r="P44" s="116">
        <v>0.3</v>
      </c>
      <c r="Q44" s="107">
        <f>N44*O44*P44</f>
        <v>0</v>
      </c>
      <c r="R44" s="34"/>
      <c r="S44" s="33"/>
      <c r="T44" s="116">
        <v>0.3</v>
      </c>
      <c r="U44" s="107">
        <f>R44*S44*T44</f>
        <v>0</v>
      </c>
      <c r="V44" s="34"/>
      <c r="W44" s="33"/>
      <c r="X44" s="116">
        <v>0.3</v>
      </c>
      <c r="Y44" s="107">
        <f>V44*W44*X44</f>
        <v>0</v>
      </c>
      <c r="Z44" s="34"/>
      <c r="AA44" s="33"/>
      <c r="AB44" s="116">
        <v>0.3</v>
      </c>
      <c r="AC44" s="107">
        <f>Z44*AA44*AB44</f>
        <v>0</v>
      </c>
      <c r="AD44" s="34"/>
      <c r="AE44" s="33"/>
      <c r="AF44" s="116">
        <v>0.3</v>
      </c>
      <c r="AG44" s="107">
        <f>AD44*AE44*AF44</f>
        <v>0</v>
      </c>
    </row>
    <row r="45" spans="1:33" x14ac:dyDescent="0.3">
      <c r="A45" s="119" t="s">
        <v>11</v>
      </c>
      <c r="B45" s="34"/>
      <c r="C45" s="33"/>
      <c r="D45" s="116">
        <v>0.4</v>
      </c>
      <c r="E45" s="107">
        <f>B45*C45*D45</f>
        <v>0</v>
      </c>
      <c r="F45" s="34"/>
      <c r="G45" s="33"/>
      <c r="H45" s="116">
        <v>0.4</v>
      </c>
      <c r="I45" s="107">
        <f>F45*G45*H45</f>
        <v>0</v>
      </c>
      <c r="J45" s="34"/>
      <c r="K45" s="33"/>
      <c r="L45" s="116">
        <v>0.4</v>
      </c>
      <c r="M45" s="107">
        <f>J45*K45*L45</f>
        <v>0</v>
      </c>
      <c r="N45" s="34"/>
      <c r="O45" s="33"/>
      <c r="P45" s="116">
        <v>0.4</v>
      </c>
      <c r="Q45" s="107">
        <f>N45*O45*P45</f>
        <v>0</v>
      </c>
      <c r="R45" s="34"/>
      <c r="S45" s="33"/>
      <c r="T45" s="116">
        <v>0.4</v>
      </c>
      <c r="U45" s="107">
        <f>R45*S45*T45</f>
        <v>0</v>
      </c>
      <c r="V45" s="34"/>
      <c r="W45" s="33"/>
      <c r="X45" s="116">
        <v>0.4</v>
      </c>
      <c r="Y45" s="107">
        <f>V45*W45*X45</f>
        <v>0</v>
      </c>
      <c r="Z45" s="34"/>
      <c r="AA45" s="33"/>
      <c r="AB45" s="116">
        <v>0.4</v>
      </c>
      <c r="AC45" s="107">
        <f>Z45*AA45*AB45</f>
        <v>0</v>
      </c>
      <c r="AD45" s="34"/>
      <c r="AE45" s="33"/>
      <c r="AF45" s="116">
        <v>0.4</v>
      </c>
      <c r="AG45" s="107">
        <f>AD45*AE45*AF45</f>
        <v>0</v>
      </c>
    </row>
    <row r="46" spans="1:33" x14ac:dyDescent="0.3">
      <c r="A46" s="115" t="s">
        <v>15</v>
      </c>
      <c r="B46" s="117"/>
      <c r="C46" s="118"/>
      <c r="D46" s="55"/>
      <c r="E46" s="96">
        <f>SUM(E42:E45)</f>
        <v>0</v>
      </c>
      <c r="F46" s="119"/>
      <c r="G46" s="118"/>
      <c r="H46" s="55"/>
      <c r="I46" s="96">
        <f>SUM(I42:I45)</f>
        <v>0</v>
      </c>
      <c r="J46" s="119"/>
      <c r="K46" s="118"/>
      <c r="L46" s="55"/>
      <c r="M46" s="96">
        <f>SUM(M42:M45)</f>
        <v>0</v>
      </c>
      <c r="N46" s="119"/>
      <c r="O46" s="118"/>
      <c r="P46" s="55"/>
      <c r="Q46" s="96">
        <f>SUM(Q42:Q45)</f>
        <v>0</v>
      </c>
      <c r="R46" s="119"/>
      <c r="S46" s="118"/>
      <c r="T46" s="55"/>
      <c r="U46" s="96">
        <f>SUM(U42:U45)</f>
        <v>0</v>
      </c>
      <c r="V46" s="119"/>
      <c r="W46" s="118"/>
      <c r="X46" s="55"/>
      <c r="Y46" s="96">
        <f>SUM(Y42:Y45)</f>
        <v>0</v>
      </c>
      <c r="Z46" s="119"/>
      <c r="AA46" s="118"/>
      <c r="AB46" s="55"/>
      <c r="AC46" s="96">
        <f>SUM(AC42:AC45)</f>
        <v>0</v>
      </c>
      <c r="AD46" s="119"/>
      <c r="AE46" s="118"/>
      <c r="AF46" s="55"/>
      <c r="AG46" s="96">
        <f>SUM(AG42:AG45)</f>
        <v>0</v>
      </c>
    </row>
    <row r="47" spans="1:33" x14ac:dyDescent="0.3">
      <c r="A47" s="111" t="s">
        <v>7</v>
      </c>
      <c r="B47" s="112"/>
      <c r="C47" s="120"/>
      <c r="D47" s="80"/>
      <c r="E47" s="121"/>
      <c r="F47" s="114"/>
      <c r="G47" s="120"/>
      <c r="H47" s="80"/>
      <c r="I47" s="121"/>
      <c r="J47" s="114"/>
      <c r="K47" s="120"/>
      <c r="L47" s="80"/>
      <c r="M47" s="121"/>
      <c r="N47" s="114"/>
      <c r="O47" s="120"/>
      <c r="P47" s="80"/>
      <c r="Q47" s="121"/>
      <c r="R47" s="114"/>
      <c r="S47" s="120"/>
      <c r="T47" s="80"/>
      <c r="U47" s="121"/>
      <c r="V47" s="114"/>
      <c r="W47" s="120"/>
      <c r="X47" s="80"/>
      <c r="Y47" s="121"/>
      <c r="Z47" s="114"/>
      <c r="AA47" s="120"/>
      <c r="AB47" s="80"/>
      <c r="AC47" s="121"/>
      <c r="AD47" s="114"/>
      <c r="AE47" s="120"/>
      <c r="AF47" s="80"/>
      <c r="AG47" s="121"/>
    </row>
    <row r="48" spans="1:33" x14ac:dyDescent="0.3">
      <c r="A48" s="115" t="s">
        <v>16</v>
      </c>
      <c r="B48" s="32"/>
      <c r="C48" s="33"/>
      <c r="D48" s="116">
        <v>1</v>
      </c>
      <c r="E48" s="107">
        <f>B48*C48*D48</f>
        <v>0</v>
      </c>
      <c r="F48" s="34"/>
      <c r="G48" s="33"/>
      <c r="H48" s="116">
        <v>1</v>
      </c>
      <c r="I48" s="107">
        <f>F48*G48*H48</f>
        <v>0</v>
      </c>
      <c r="J48" s="34"/>
      <c r="K48" s="33"/>
      <c r="L48" s="116">
        <v>1</v>
      </c>
      <c r="M48" s="107">
        <f>J48*K48*L48</f>
        <v>0</v>
      </c>
      <c r="N48" s="34"/>
      <c r="O48" s="33"/>
      <c r="P48" s="116">
        <v>1</v>
      </c>
      <c r="Q48" s="107">
        <f>N48*O48*P48</f>
        <v>0</v>
      </c>
      <c r="R48" s="34"/>
      <c r="S48" s="33"/>
      <c r="T48" s="116">
        <v>1</v>
      </c>
      <c r="U48" s="107">
        <f>R48*S48*T48</f>
        <v>0</v>
      </c>
      <c r="V48" s="34"/>
      <c r="W48" s="33"/>
      <c r="X48" s="116">
        <v>1</v>
      </c>
      <c r="Y48" s="107">
        <f>V48*W48*X48</f>
        <v>0</v>
      </c>
      <c r="Z48" s="34"/>
      <c r="AA48" s="33"/>
      <c r="AB48" s="116">
        <v>1</v>
      </c>
      <c r="AC48" s="107">
        <f>Z48*AA48*AB48</f>
        <v>0</v>
      </c>
      <c r="AD48" s="34"/>
      <c r="AE48" s="33"/>
      <c r="AF48" s="116">
        <v>1</v>
      </c>
      <c r="AG48" s="107">
        <f>AD48*AE48*AF48</f>
        <v>0</v>
      </c>
    </row>
    <row r="49" spans="1:35" x14ac:dyDescent="0.3">
      <c r="A49" s="115" t="s">
        <v>11</v>
      </c>
      <c r="B49" s="32"/>
      <c r="C49" s="33"/>
      <c r="D49" s="116">
        <v>0.4</v>
      </c>
      <c r="E49" s="107">
        <f>B49*C49*D49</f>
        <v>0</v>
      </c>
      <c r="F49" s="34"/>
      <c r="G49" s="33"/>
      <c r="H49" s="116">
        <v>0.4</v>
      </c>
      <c r="I49" s="107">
        <f>F49*G49*H49</f>
        <v>0</v>
      </c>
      <c r="J49" s="34"/>
      <c r="K49" s="33"/>
      <c r="L49" s="116">
        <v>0.4</v>
      </c>
      <c r="M49" s="107">
        <f>J49*K49*L49</f>
        <v>0</v>
      </c>
      <c r="N49" s="34"/>
      <c r="O49" s="33"/>
      <c r="P49" s="116">
        <v>0.4</v>
      </c>
      <c r="Q49" s="107">
        <f>N49*O49*P49</f>
        <v>0</v>
      </c>
      <c r="R49" s="34"/>
      <c r="S49" s="33"/>
      <c r="T49" s="116">
        <v>0.4</v>
      </c>
      <c r="U49" s="107">
        <f>R49*S49*T49</f>
        <v>0</v>
      </c>
      <c r="V49" s="34"/>
      <c r="W49" s="33"/>
      <c r="X49" s="116">
        <v>0.4</v>
      </c>
      <c r="Y49" s="107">
        <f>V49*W49*X49</f>
        <v>0</v>
      </c>
      <c r="Z49" s="34"/>
      <c r="AA49" s="33"/>
      <c r="AB49" s="116">
        <v>0.4</v>
      </c>
      <c r="AC49" s="107">
        <f>Z49*AA49*AB49</f>
        <v>0</v>
      </c>
      <c r="AD49" s="34"/>
      <c r="AE49" s="33"/>
      <c r="AF49" s="116">
        <v>0.4</v>
      </c>
      <c r="AG49" s="107">
        <f>AD49*AE49*AF49</f>
        <v>0</v>
      </c>
    </row>
    <row r="50" spans="1:35" x14ac:dyDescent="0.3">
      <c r="A50" s="115" t="s">
        <v>10</v>
      </c>
      <c r="B50" s="32"/>
      <c r="C50" s="33"/>
      <c r="D50" s="116">
        <v>0.18</v>
      </c>
      <c r="E50" s="107">
        <f>B50*C50*D50</f>
        <v>0</v>
      </c>
      <c r="F50" s="34"/>
      <c r="G50" s="33"/>
      <c r="H50" s="116">
        <v>0.18</v>
      </c>
      <c r="I50" s="107">
        <f>F50*G50*H50</f>
        <v>0</v>
      </c>
      <c r="J50" s="34"/>
      <c r="K50" s="33"/>
      <c r="L50" s="116">
        <v>0.18</v>
      </c>
      <c r="M50" s="107">
        <f>J50*K50*L50</f>
        <v>0</v>
      </c>
      <c r="N50" s="34"/>
      <c r="O50" s="33"/>
      <c r="P50" s="116">
        <v>0.18</v>
      </c>
      <c r="Q50" s="107">
        <f>N50*O50*P50</f>
        <v>0</v>
      </c>
      <c r="R50" s="34"/>
      <c r="S50" s="33"/>
      <c r="T50" s="116">
        <v>0.18</v>
      </c>
      <c r="U50" s="107">
        <f>R50*S50*T50</f>
        <v>0</v>
      </c>
      <c r="V50" s="34"/>
      <c r="W50" s="33"/>
      <c r="X50" s="116">
        <v>0.18</v>
      </c>
      <c r="Y50" s="107">
        <f>V50*W50*X50</f>
        <v>0</v>
      </c>
      <c r="Z50" s="34"/>
      <c r="AA50" s="33"/>
      <c r="AB50" s="116">
        <v>0.18</v>
      </c>
      <c r="AC50" s="107">
        <f>Z50*AA50*AB50</f>
        <v>0</v>
      </c>
      <c r="AD50" s="34"/>
      <c r="AE50" s="33"/>
      <c r="AF50" s="116">
        <v>0.18</v>
      </c>
      <c r="AG50" s="107">
        <f>AD50*AE50*AF50</f>
        <v>0</v>
      </c>
    </row>
    <row r="51" spans="1:35" x14ac:dyDescent="0.3">
      <c r="A51" s="115" t="s">
        <v>15</v>
      </c>
      <c r="B51" s="117"/>
      <c r="C51" s="118"/>
      <c r="D51" s="55"/>
      <c r="E51" s="96">
        <f>SUM(E48:E50)</f>
        <v>0</v>
      </c>
      <c r="F51" s="119"/>
      <c r="G51" s="118"/>
      <c r="H51" s="55"/>
      <c r="I51" s="96">
        <f>SUM(I48:I50)</f>
        <v>0</v>
      </c>
      <c r="J51" s="119"/>
      <c r="K51" s="118"/>
      <c r="L51" s="55"/>
      <c r="M51" s="96">
        <f>SUM(M48:M50)</f>
        <v>0</v>
      </c>
      <c r="N51" s="119"/>
      <c r="O51" s="118"/>
      <c r="P51" s="55"/>
      <c r="Q51" s="96">
        <f>SUM(Q48:Q50)</f>
        <v>0</v>
      </c>
      <c r="R51" s="119"/>
      <c r="S51" s="118"/>
      <c r="T51" s="55"/>
      <c r="U51" s="96">
        <f>SUM(U48:U50)</f>
        <v>0</v>
      </c>
      <c r="V51" s="119"/>
      <c r="W51" s="118"/>
      <c r="X51" s="55"/>
      <c r="Y51" s="96">
        <f>SUM(Y48:Y50)</f>
        <v>0</v>
      </c>
      <c r="Z51" s="119"/>
      <c r="AA51" s="118"/>
      <c r="AB51" s="55"/>
      <c r="AC51" s="96">
        <f>SUM(AC48:AC50)</f>
        <v>0</v>
      </c>
      <c r="AD51" s="119"/>
      <c r="AE51" s="118"/>
      <c r="AF51" s="55"/>
      <c r="AG51" s="96">
        <f>SUM(AG48:AG50)</f>
        <v>0</v>
      </c>
    </row>
    <row r="52" spans="1:35" x14ac:dyDescent="0.3">
      <c r="A52" s="111" t="s">
        <v>8</v>
      </c>
      <c r="B52" s="122"/>
      <c r="C52" s="123"/>
      <c r="D52" s="124"/>
      <c r="E52" s="125"/>
      <c r="F52" s="126"/>
      <c r="G52" s="123"/>
      <c r="H52" s="124"/>
      <c r="I52" s="125"/>
      <c r="J52" s="126"/>
      <c r="K52" s="123"/>
      <c r="L52" s="124"/>
      <c r="M52" s="125"/>
      <c r="N52" s="126"/>
      <c r="O52" s="123"/>
      <c r="P52" s="124"/>
      <c r="Q52" s="125"/>
      <c r="R52" s="126"/>
      <c r="S52" s="123"/>
      <c r="T52" s="124"/>
      <c r="U52" s="125"/>
      <c r="V52" s="126"/>
      <c r="W52" s="123"/>
      <c r="X52" s="124"/>
      <c r="Y52" s="125"/>
      <c r="Z52" s="126"/>
      <c r="AA52" s="123"/>
      <c r="AB52" s="124"/>
      <c r="AC52" s="125"/>
      <c r="AD52" s="126"/>
      <c r="AE52" s="123"/>
      <c r="AF52" s="124"/>
      <c r="AG52" s="125"/>
    </row>
    <row r="53" spans="1:35" x14ac:dyDescent="0.3">
      <c r="A53" s="115" t="s">
        <v>52</v>
      </c>
      <c r="B53" s="32"/>
      <c r="C53" s="127">
        <v>2</v>
      </c>
      <c r="D53" s="128">
        <v>0.25</v>
      </c>
      <c r="E53" s="129">
        <f>B53*C53*D53</f>
        <v>0</v>
      </c>
      <c r="F53" s="34"/>
      <c r="G53" s="127">
        <v>2</v>
      </c>
      <c r="H53" s="128">
        <v>0.25</v>
      </c>
      <c r="I53" s="129">
        <f>F53*G53*H53</f>
        <v>0</v>
      </c>
      <c r="J53" s="34"/>
      <c r="K53" s="127">
        <v>2</v>
      </c>
      <c r="L53" s="128">
        <v>0.25</v>
      </c>
      <c r="M53" s="129">
        <f>J53*K53*L53</f>
        <v>0</v>
      </c>
      <c r="N53" s="34"/>
      <c r="O53" s="127">
        <v>2</v>
      </c>
      <c r="P53" s="128">
        <v>0.25</v>
      </c>
      <c r="Q53" s="129">
        <f>N53*O53*P53</f>
        <v>0</v>
      </c>
      <c r="R53" s="34"/>
      <c r="S53" s="127">
        <v>2</v>
      </c>
      <c r="T53" s="128">
        <v>0.25</v>
      </c>
      <c r="U53" s="129">
        <f>R53*S53*T53</f>
        <v>0</v>
      </c>
      <c r="V53" s="34"/>
      <c r="W53" s="127">
        <v>2</v>
      </c>
      <c r="X53" s="128">
        <v>0.25</v>
      </c>
      <c r="Y53" s="129">
        <f>V53*W53*X53</f>
        <v>0</v>
      </c>
      <c r="Z53" s="34"/>
      <c r="AA53" s="127">
        <v>2</v>
      </c>
      <c r="AB53" s="128">
        <v>0.25</v>
      </c>
      <c r="AC53" s="129">
        <f>Z53*AA53*AB53</f>
        <v>0</v>
      </c>
      <c r="AD53" s="34"/>
      <c r="AE53" s="127">
        <v>2</v>
      </c>
      <c r="AF53" s="128">
        <v>0.25</v>
      </c>
      <c r="AG53" s="129">
        <f>AD53*AE53*AF53</f>
        <v>0</v>
      </c>
    </row>
    <row r="54" spans="1:35" x14ac:dyDescent="0.3">
      <c r="A54" s="111" t="s">
        <v>24</v>
      </c>
      <c r="B54" s="122"/>
      <c r="C54" s="122"/>
      <c r="D54" s="122"/>
      <c r="E54" s="125"/>
      <c r="F54" s="126"/>
      <c r="G54" s="123"/>
      <c r="H54" s="124"/>
      <c r="I54" s="125"/>
      <c r="J54" s="126"/>
      <c r="K54" s="123"/>
      <c r="L54" s="124"/>
      <c r="M54" s="125"/>
      <c r="N54" s="126"/>
      <c r="O54" s="123"/>
      <c r="P54" s="124"/>
      <c r="Q54" s="125"/>
      <c r="R54" s="126"/>
      <c r="S54" s="123"/>
      <c r="T54" s="124"/>
      <c r="U54" s="125"/>
      <c r="V54" s="126"/>
      <c r="W54" s="123"/>
      <c r="X54" s="124"/>
      <c r="Y54" s="125"/>
      <c r="Z54" s="126"/>
      <c r="AA54" s="123"/>
      <c r="AB54" s="124"/>
      <c r="AC54" s="125"/>
      <c r="AD54" s="126"/>
      <c r="AE54" s="123"/>
      <c r="AF54" s="124"/>
      <c r="AG54" s="125"/>
    </row>
    <row r="55" spans="1:35" x14ac:dyDescent="0.3">
      <c r="A55" s="115" t="s">
        <v>96</v>
      </c>
      <c r="B55" s="32"/>
      <c r="C55" s="33"/>
      <c r="D55" s="116">
        <v>1</v>
      </c>
      <c r="E55" s="107">
        <f>B55*C55*D55</f>
        <v>0</v>
      </c>
      <c r="F55" s="32"/>
      <c r="G55" s="33"/>
      <c r="H55" s="116">
        <v>1</v>
      </c>
      <c r="I55" s="107">
        <f>F55*G55*H55</f>
        <v>0</v>
      </c>
      <c r="J55" s="32"/>
      <c r="K55" s="33"/>
      <c r="L55" s="116">
        <v>1</v>
      </c>
      <c r="M55" s="107">
        <f>J55*K55*L55</f>
        <v>0</v>
      </c>
      <c r="N55" s="32"/>
      <c r="O55" s="33"/>
      <c r="P55" s="116">
        <v>1</v>
      </c>
      <c r="Q55" s="107">
        <f>N55*O55*P55</f>
        <v>0</v>
      </c>
      <c r="R55" s="32"/>
      <c r="S55" s="33"/>
      <c r="T55" s="116">
        <v>1</v>
      </c>
      <c r="U55" s="107">
        <f>R55*S55*T55</f>
        <v>0</v>
      </c>
      <c r="V55" s="32"/>
      <c r="W55" s="33"/>
      <c r="X55" s="116">
        <v>1</v>
      </c>
      <c r="Y55" s="107">
        <f>V55*W55*X55</f>
        <v>0</v>
      </c>
      <c r="Z55" s="32"/>
      <c r="AA55" s="33"/>
      <c r="AB55" s="116">
        <v>1</v>
      </c>
      <c r="AC55" s="107">
        <f>Z55*AA55*AB55</f>
        <v>0</v>
      </c>
      <c r="AD55" s="32"/>
      <c r="AE55" s="33"/>
      <c r="AF55" s="116">
        <v>1</v>
      </c>
      <c r="AG55" s="107">
        <f>AD55*AE55*AF55</f>
        <v>0</v>
      </c>
    </row>
    <row r="56" spans="1:35" ht="16.95" customHeight="1" thickBot="1" x14ac:dyDescent="0.35">
      <c r="A56" s="227" t="s">
        <v>53</v>
      </c>
      <c r="B56" s="3"/>
      <c r="C56" s="4"/>
      <c r="D56" s="4"/>
      <c r="E56" s="11">
        <f>E34+E40+E46+E51+E53+E55</f>
        <v>0</v>
      </c>
      <c r="F56" s="130"/>
      <c r="G56" s="4"/>
      <c r="H56" s="4"/>
      <c r="I56" s="11">
        <f>I34+I40+I46+I51+I53+I55</f>
        <v>0</v>
      </c>
      <c r="J56" s="130"/>
      <c r="K56" s="4"/>
      <c r="L56" s="4"/>
      <c r="M56" s="11">
        <f>M34+M40+M46+M51+M53+M55</f>
        <v>0</v>
      </c>
      <c r="N56" s="130"/>
      <c r="O56" s="4"/>
      <c r="P56" s="4"/>
      <c r="Q56" s="11">
        <f>Q34+Q40+Q46+Q51+Q53+Q55</f>
        <v>0</v>
      </c>
      <c r="R56" s="130"/>
      <c r="S56" s="4"/>
      <c r="T56" s="4"/>
      <c r="U56" s="11">
        <f>U34+U40+U46+U51+U53+U55</f>
        <v>0</v>
      </c>
      <c r="V56" s="130"/>
      <c r="W56" s="4"/>
      <c r="X56" s="4"/>
      <c r="Y56" s="11">
        <f>Y34+Y40+Y46+Y51+Y53+Y55</f>
        <v>0</v>
      </c>
      <c r="Z56" s="130"/>
      <c r="AA56" s="4"/>
      <c r="AB56" s="4"/>
      <c r="AC56" s="11">
        <f>AC34+AC40+AC46+AC51+AC53+AC55</f>
        <v>0</v>
      </c>
      <c r="AD56" s="130"/>
      <c r="AE56" s="4"/>
      <c r="AF56" s="4"/>
      <c r="AG56" s="11">
        <f>AG34+AG40+AG46+AG51+AG53+AG55</f>
        <v>1800</v>
      </c>
      <c r="AI56" s="2"/>
    </row>
    <row r="57" spans="1:35" ht="26.4" customHeight="1" thickBot="1" x14ac:dyDescent="0.4">
      <c r="A57" s="131" t="s">
        <v>63</v>
      </c>
      <c r="B57" s="132"/>
      <c r="C57" s="133"/>
      <c r="D57" s="133"/>
      <c r="E57" s="22">
        <f>IF(E56&lt;E28,E56,E28)</f>
        <v>0</v>
      </c>
      <c r="F57" s="134"/>
      <c r="G57" s="133"/>
      <c r="H57" s="133"/>
      <c r="I57" s="22">
        <f>IF(I56&lt;I28,I56,I28)</f>
        <v>0</v>
      </c>
      <c r="J57" s="134"/>
      <c r="K57" s="133"/>
      <c r="L57" s="133"/>
      <c r="M57" s="22">
        <f>IF(M56&lt;M28,M56,M28)</f>
        <v>0</v>
      </c>
      <c r="N57" s="134"/>
      <c r="O57" s="133"/>
      <c r="P57" s="133"/>
      <c r="Q57" s="22">
        <f>IF(Q56&lt;Q28,Q56,Q28)</f>
        <v>0</v>
      </c>
      <c r="R57" s="134"/>
      <c r="S57" s="133"/>
      <c r="T57" s="133"/>
      <c r="U57" s="22">
        <f>IF(U56&lt;U28,U56,U28)</f>
        <v>0</v>
      </c>
      <c r="V57" s="134"/>
      <c r="W57" s="133"/>
      <c r="X57" s="133"/>
      <c r="Y57" s="22">
        <f>IF(Y56&lt;Y28,Y56,Y28)</f>
        <v>0</v>
      </c>
      <c r="Z57" s="134"/>
      <c r="AA57" s="133"/>
      <c r="AB57" s="133"/>
      <c r="AC57" s="22">
        <f>IF(AC56&lt;AC28,AC56,AC28)</f>
        <v>0</v>
      </c>
      <c r="AD57" s="134"/>
      <c r="AE57" s="133"/>
      <c r="AF57" s="133"/>
      <c r="AG57" s="22">
        <f>IF(AG56&lt;AG28,AG56,AG28)</f>
        <v>0</v>
      </c>
      <c r="AI57" s="2"/>
    </row>
    <row r="58" spans="1:35" ht="34.799999999999997" customHeight="1" x14ac:dyDescent="0.35">
      <c r="A58" s="135" t="s">
        <v>58</v>
      </c>
      <c r="B58" s="112"/>
      <c r="C58" s="80"/>
      <c r="D58" s="80"/>
      <c r="E58" s="14" t="s">
        <v>60</v>
      </c>
      <c r="F58" s="114"/>
      <c r="G58" s="80"/>
      <c r="H58" s="80"/>
      <c r="I58" s="14" t="s">
        <v>60</v>
      </c>
      <c r="J58" s="114"/>
      <c r="K58" s="80"/>
      <c r="L58" s="80"/>
      <c r="M58" s="14" t="s">
        <v>60</v>
      </c>
      <c r="N58" s="114"/>
      <c r="O58" s="80"/>
      <c r="P58" s="80"/>
      <c r="Q58" s="14" t="s">
        <v>60</v>
      </c>
      <c r="R58" s="114"/>
      <c r="S58" s="80"/>
      <c r="T58" s="80"/>
      <c r="U58" s="14" t="s">
        <v>60</v>
      </c>
      <c r="V58" s="114"/>
      <c r="W58" s="80"/>
      <c r="X58" s="80"/>
      <c r="Y58" s="14" t="s">
        <v>60</v>
      </c>
      <c r="Z58" s="114"/>
      <c r="AA58" s="80"/>
      <c r="AB58" s="80"/>
      <c r="AC58" s="14" t="s">
        <v>60</v>
      </c>
      <c r="AD58" s="114"/>
      <c r="AE58" s="80"/>
      <c r="AF58" s="80"/>
      <c r="AG58" s="14" t="s">
        <v>60</v>
      </c>
      <c r="AI58" s="2"/>
    </row>
    <row r="59" spans="1:35" x14ac:dyDescent="0.3">
      <c r="A59" s="136" t="s">
        <v>22</v>
      </c>
      <c r="B59" s="55"/>
      <c r="C59" s="55"/>
      <c r="D59" s="55"/>
      <c r="E59" s="39"/>
      <c r="F59" s="137"/>
      <c r="G59" s="55"/>
      <c r="H59" s="55"/>
      <c r="I59" s="39"/>
      <c r="J59" s="137"/>
      <c r="K59" s="55"/>
      <c r="L59" s="55"/>
      <c r="M59" s="39"/>
      <c r="N59" s="137"/>
      <c r="O59" s="55"/>
      <c r="P59" s="55"/>
      <c r="Q59" s="39"/>
      <c r="R59" s="137"/>
      <c r="S59" s="55"/>
      <c r="T59" s="55"/>
      <c r="U59" s="39"/>
      <c r="V59" s="137"/>
      <c r="W59" s="55"/>
      <c r="X59" s="55"/>
      <c r="Y59" s="39"/>
      <c r="Z59" s="137"/>
      <c r="AA59" s="55"/>
      <c r="AB59" s="55"/>
      <c r="AC59" s="39"/>
      <c r="AD59" s="137"/>
      <c r="AE59" s="55"/>
      <c r="AF59" s="55"/>
      <c r="AG59" s="39"/>
    </row>
    <row r="60" spans="1:35" ht="15" thickBot="1" x14ac:dyDescent="0.35">
      <c r="A60" s="138" t="s">
        <v>23</v>
      </c>
      <c r="B60" s="62"/>
      <c r="C60" s="62"/>
      <c r="D60" s="62"/>
      <c r="E60" s="40"/>
      <c r="F60" s="139"/>
      <c r="G60" s="62"/>
      <c r="H60" s="62"/>
      <c r="I60" s="40"/>
      <c r="J60" s="139"/>
      <c r="K60" s="62"/>
      <c r="L60" s="62"/>
      <c r="M60" s="40"/>
      <c r="N60" s="139"/>
      <c r="O60" s="62"/>
      <c r="P60" s="62"/>
      <c r="Q60" s="40"/>
      <c r="R60" s="139"/>
      <c r="S60" s="62"/>
      <c r="T60" s="62"/>
      <c r="U60" s="40"/>
      <c r="V60" s="139"/>
      <c r="W60" s="62"/>
      <c r="X60" s="62"/>
      <c r="Y60" s="40"/>
      <c r="Z60" s="139"/>
      <c r="AA60" s="62"/>
      <c r="AB60" s="62"/>
      <c r="AC60" s="40"/>
      <c r="AD60" s="139"/>
      <c r="AE60" s="62"/>
      <c r="AF60" s="62"/>
      <c r="AG60" s="40"/>
    </row>
    <row r="61" spans="1:35" ht="26.4" customHeight="1" thickBot="1" x14ac:dyDescent="0.4">
      <c r="A61" s="131" t="s">
        <v>98</v>
      </c>
      <c r="B61" s="132"/>
      <c r="C61" s="133"/>
      <c r="D61" s="133"/>
      <c r="E61" s="22">
        <f>MIN(E28,E57+E59+E60)</f>
        <v>0</v>
      </c>
      <c r="F61" s="134"/>
      <c r="G61" s="133"/>
      <c r="H61" s="133"/>
      <c r="I61" s="22">
        <f>MIN(I28,I57+I59+I60)</f>
        <v>0</v>
      </c>
      <c r="J61" s="134"/>
      <c r="K61" s="133"/>
      <c r="L61" s="133"/>
      <c r="M61" s="22">
        <f>MIN(M28,M57+M59+M60)</f>
        <v>0</v>
      </c>
      <c r="N61" s="134"/>
      <c r="O61" s="133"/>
      <c r="P61" s="133"/>
      <c r="Q61" s="22">
        <f>MIN(Q28,Q57+Q59+Q60)</f>
        <v>0</v>
      </c>
      <c r="R61" s="134"/>
      <c r="S61" s="133"/>
      <c r="T61" s="133"/>
      <c r="U61" s="22">
        <f>MIN(U28,U57+U59+U60)</f>
        <v>0</v>
      </c>
      <c r="V61" s="134"/>
      <c r="W61" s="133"/>
      <c r="X61" s="133"/>
      <c r="Y61" s="22">
        <f>MIN(Y28,Y57+Y59+Y60)</f>
        <v>0</v>
      </c>
      <c r="Z61" s="134"/>
      <c r="AA61" s="133"/>
      <c r="AB61" s="133"/>
      <c r="AC61" s="22">
        <f>MIN(AC28,AC57+AC59+AC60)</f>
        <v>0</v>
      </c>
      <c r="AD61" s="134"/>
      <c r="AE61" s="133"/>
      <c r="AF61" s="133"/>
      <c r="AG61" s="22">
        <f>MIN(AG28,AG57+AG59+AG60)</f>
        <v>0</v>
      </c>
    </row>
    <row r="62" spans="1:35" ht="18.600000000000001" thickBot="1" x14ac:dyDescent="0.4">
      <c r="A62" s="140"/>
      <c r="B62" s="55"/>
      <c r="C62" s="55"/>
      <c r="D62" s="55"/>
      <c r="E62" s="141"/>
      <c r="F62" s="142"/>
      <c r="G62" s="55"/>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5" ht="18" x14ac:dyDescent="0.35">
      <c r="A63" s="52" t="s">
        <v>59</v>
      </c>
      <c r="B63" s="143" t="s">
        <v>28</v>
      </c>
      <c r="C63" s="143" t="s">
        <v>29</v>
      </c>
      <c r="D63" s="144"/>
      <c r="E63" s="145"/>
      <c r="F63" s="146"/>
      <c r="G63" s="55"/>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5" ht="15.6" x14ac:dyDescent="0.3">
      <c r="A64" s="147" t="s">
        <v>30</v>
      </c>
      <c r="B64" s="148">
        <f>ROUND(B23,0)</f>
        <v>0</v>
      </c>
      <c r="C64" s="148">
        <f>ROUND(E61+I61+M61+Q61+U61+Y61+AC61+AG61,0)</f>
        <v>0</v>
      </c>
      <c r="D64" s="149" t="str">
        <f>IF((C64&gt;=B64),"Meets WQV requirements","Does not meet WQV requirements")</f>
        <v>Meets WQV requirements</v>
      </c>
      <c r="E64" s="150"/>
      <c r="F64" s="151"/>
      <c r="G64" s="55"/>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ht="16.2" thickBot="1" x14ac:dyDescent="0.35">
      <c r="A65" s="152" t="s">
        <v>31</v>
      </c>
      <c r="B65" s="153">
        <f>ROUND(B24,0)</f>
        <v>0</v>
      </c>
      <c r="C65" s="153">
        <f>ROUND(E57+I57+M57+Q57+U57+Y57+AC57+AG57,0)</f>
        <v>0</v>
      </c>
      <c r="D65" s="154" t="str">
        <f>IF((C65&gt;=B65),"Meets RRV requirements","Does not meet RRV requirements")</f>
        <v>Meets RRV requirements</v>
      </c>
      <c r="E65" s="155"/>
      <c r="F65" s="156"/>
      <c r="G65" s="55"/>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x14ac:dyDescent="0.3">
      <c r="A66" s="157"/>
      <c r="B66" s="157"/>
      <c r="C66" s="157"/>
      <c r="D66" s="157"/>
      <c r="E66" s="157"/>
      <c r="F66" s="157"/>
      <c r="G66" s="157"/>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x14ac:dyDescent="0.3">
      <c r="A67" s="24" t="s">
        <v>0</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x14ac:dyDescent="0.3">
      <c r="A68" s="58" t="s">
        <v>1</v>
      </c>
      <c r="B68" s="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x14ac:dyDescent="0.3">
      <c r="A69" s="158" t="s">
        <v>2</v>
      </c>
      <c r="B69" s="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x14ac:dyDescent="0.3">
      <c r="A70" s="159" t="s">
        <v>17</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x14ac:dyDescent="0.3">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x14ac:dyDescent="0.3">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x14ac:dyDescent="0.3">
      <c r="A73" s="160" t="s">
        <v>101</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sheetData>
  <sheetProtection algorithmName="SHA-512" hashValue="3/BvBTftD1NRBvcJ+SaE5sQCrgXs3IyosZXz/JywHdlwjo+QcS6vVPMFkljXxEfQbP7VOgTp/XCgpDt5jgX8iQ==" saltValue="A95LFB50y5eMUwKLse9oKQ==" spinCount="100000" sheet="1" objects="1" scenarios="1"/>
  <mergeCells count="26">
    <mergeCell ref="Z26:AC26"/>
    <mergeCell ref="Z27:AC27"/>
    <mergeCell ref="Z29:AC29"/>
    <mergeCell ref="N29:Q29"/>
    <mergeCell ref="R26:U26"/>
    <mergeCell ref="R27:U27"/>
    <mergeCell ref="R29:U29"/>
    <mergeCell ref="V26:Y26"/>
    <mergeCell ref="V27:Y27"/>
    <mergeCell ref="V29:Y29"/>
    <mergeCell ref="B29:E29"/>
    <mergeCell ref="F29:I29"/>
    <mergeCell ref="AD29:AG29"/>
    <mergeCell ref="C23:AG23"/>
    <mergeCell ref="C24:AG24"/>
    <mergeCell ref="B26:E26"/>
    <mergeCell ref="F26:I26"/>
    <mergeCell ref="AD26:AG26"/>
    <mergeCell ref="B27:E27"/>
    <mergeCell ref="F27:I27"/>
    <mergeCell ref="AD27:AG27"/>
    <mergeCell ref="J26:M26"/>
    <mergeCell ref="J27:M27"/>
    <mergeCell ref="J29:M29"/>
    <mergeCell ref="N26:Q26"/>
    <mergeCell ref="N27:Q27"/>
  </mergeCells>
  <conditionalFormatting sqref="F62">
    <cfRule type="cellIs" dxfId="22" priority="6" operator="equal">
      <formula>"Does not Meet WQV Requirement"</formula>
    </cfRule>
    <cfRule type="cellIs" dxfId="21" priority="7" operator="equal">
      <formula>"Meets WQV Requirement"</formula>
    </cfRule>
    <cfRule type="cellIs" dxfId="20" priority="8" operator="equal">
      <formula>"Does not Meet WQV Requirement"</formula>
    </cfRule>
    <cfRule type="cellIs" dxfId="19" priority="9" operator="equal">
      <formula>"Meet WQV Requirement"</formula>
    </cfRule>
    <cfRule type="cellIs" dxfId="18" priority="12" operator="equal">
      <formula>"Does not Meet WQV Requirement"</formula>
    </cfRule>
    <cfRule type="cellIs" dxfId="17" priority="13" operator="equal">
      <formula>"Does not Meet RRV Requirement"</formula>
    </cfRule>
    <cfRule type="cellIs" dxfId="16" priority="14" operator="equal">
      <formula>"Meets RRV Requirement"</formula>
    </cfRule>
    <cfRule type="cellIs" dxfId="15" priority="15" operator="equal">
      <formula>"Yes"</formula>
    </cfRule>
  </conditionalFormatting>
  <conditionalFormatting sqref="D64">
    <cfRule type="cellIs" dxfId="14" priority="1" operator="equal">
      <formula>"Does not meet WQV requirements"</formula>
    </cfRule>
    <cfRule type="cellIs" dxfId="13" priority="3" operator="equal">
      <formula>"Does not met WQV requirements"</formula>
    </cfRule>
    <cfRule type="cellIs" dxfId="12" priority="5" operator="equal">
      <formula>"Meets WQV requirements"</formula>
    </cfRule>
  </conditionalFormatting>
  <conditionalFormatting sqref="D65">
    <cfRule type="cellIs" dxfId="11" priority="2" operator="equal">
      <formula>"Does not meet RRV requirements"</formula>
    </cfRule>
    <cfRule type="cellIs" dxfId="10" priority="4" operator="equal">
      <formula>"Meets RRV requirements"</formula>
    </cfRule>
  </conditionalFormatting>
  <pageMargins left="0.7" right="0.7" top="0.75" bottom="0.75" header="0.3" footer="0.3"/>
  <pageSetup scale="48"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3"/>
  <sheetViews>
    <sheetView zoomScale="70" zoomScaleNormal="70" workbookViewId="0"/>
  </sheetViews>
  <sheetFormatPr defaultRowHeight="14.4" x14ac:dyDescent="0.3"/>
  <cols>
    <col min="1" max="1" width="45.88671875" customWidth="1"/>
    <col min="2" max="33" width="12.6640625" customWidth="1"/>
  </cols>
  <sheetData>
    <row r="1" spans="1:33" ht="18" x14ac:dyDescent="0.35">
      <c r="A1" s="41" t="s">
        <v>72</v>
      </c>
      <c r="B1" s="42"/>
      <c r="C1" s="42"/>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4"/>
    </row>
    <row r="2" spans="1:33" ht="18.600000000000001" thickBot="1" x14ac:dyDescent="0.4">
      <c r="A2" s="45" t="s">
        <v>4</v>
      </c>
      <c r="B2" s="35"/>
      <c r="C2" s="161"/>
      <c r="D2" s="16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162"/>
    </row>
    <row r="3" spans="1:33" ht="10.199999999999999" customHeight="1" thickBot="1" x14ac:dyDescent="0.35">
      <c r="A3" s="5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8"/>
    </row>
    <row r="4" spans="1:33" ht="18" x14ac:dyDescent="0.35">
      <c r="A4" s="163" t="s">
        <v>61</v>
      </c>
      <c r="B4" s="164" t="s">
        <v>12</v>
      </c>
      <c r="C4" s="164" t="s">
        <v>37</v>
      </c>
      <c r="D4" s="165" t="s">
        <v>49</v>
      </c>
      <c r="E4" s="166"/>
      <c r="F4" s="166"/>
      <c r="G4" s="55"/>
      <c r="H4" s="55"/>
      <c r="I4" s="55"/>
      <c r="J4" s="55"/>
      <c r="K4" s="55"/>
      <c r="L4" s="55"/>
      <c r="M4" s="55"/>
      <c r="N4" s="55"/>
      <c r="O4" s="55"/>
      <c r="P4" s="55"/>
      <c r="Q4" s="55"/>
      <c r="R4" s="55"/>
      <c r="S4" s="55"/>
      <c r="T4" s="55"/>
      <c r="U4" s="55"/>
      <c r="V4" s="55"/>
      <c r="W4" s="55"/>
      <c r="X4" s="55"/>
      <c r="Y4" s="55"/>
      <c r="Z4" s="55"/>
      <c r="AA4" s="55"/>
      <c r="AB4" s="55"/>
      <c r="AC4" s="55"/>
      <c r="AD4" s="55"/>
      <c r="AE4" s="55"/>
      <c r="AF4" s="55"/>
      <c r="AG4" s="56"/>
    </row>
    <row r="5" spans="1:33" x14ac:dyDescent="0.3">
      <c r="A5" s="57" t="s">
        <v>25</v>
      </c>
      <c r="B5" s="36"/>
      <c r="C5" s="69">
        <f>B5/43560</f>
        <v>0</v>
      </c>
      <c r="D5" s="70" t="e">
        <f>C5/$C$8</f>
        <v>#DIV/0!</v>
      </c>
      <c r="E5" s="7"/>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6"/>
    </row>
    <row r="6" spans="1:33" x14ac:dyDescent="0.3">
      <c r="A6" s="60" t="s">
        <v>34</v>
      </c>
      <c r="B6" s="36"/>
      <c r="C6" s="69">
        <f t="shared" ref="C6:C7" si="0">B6/43560</f>
        <v>0</v>
      </c>
      <c r="D6" s="70" t="e">
        <f t="shared" ref="D6:D8" si="1">C6/$C$8</f>
        <v>#DIV/0!</v>
      </c>
      <c r="E6" s="7"/>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6"/>
    </row>
    <row r="7" spans="1:33" x14ac:dyDescent="0.3">
      <c r="A7" s="60" t="s">
        <v>66</v>
      </c>
      <c r="B7" s="36"/>
      <c r="C7" s="69">
        <f t="shared" si="0"/>
        <v>0</v>
      </c>
      <c r="D7" s="70" t="e">
        <f t="shared" si="1"/>
        <v>#DIV/0!</v>
      </c>
      <c r="E7" s="7"/>
      <c r="F7" s="55"/>
      <c r="G7" s="55"/>
      <c r="H7" s="55"/>
      <c r="I7" s="3"/>
      <c r="J7" s="3"/>
      <c r="K7" s="3"/>
      <c r="L7" s="3"/>
      <c r="M7" s="3"/>
      <c r="N7" s="3"/>
      <c r="O7" s="3"/>
      <c r="P7" s="3"/>
      <c r="Q7" s="3"/>
      <c r="R7" s="3"/>
      <c r="S7" s="3"/>
      <c r="T7" s="3"/>
      <c r="U7" s="3"/>
      <c r="V7" s="3"/>
      <c r="W7" s="3"/>
      <c r="X7" s="3"/>
      <c r="Y7" s="3"/>
      <c r="Z7" s="3"/>
      <c r="AA7" s="3"/>
      <c r="AB7" s="3"/>
      <c r="AC7" s="3"/>
      <c r="AD7" s="4"/>
      <c r="AE7" s="4"/>
      <c r="AF7" s="4"/>
      <c r="AG7" s="12"/>
    </row>
    <row r="8" spans="1:33" ht="15" thickBot="1" x14ac:dyDescent="0.35">
      <c r="A8" s="60" t="s">
        <v>18</v>
      </c>
      <c r="B8" s="20">
        <f>SUM(B5:B7)</f>
        <v>0</v>
      </c>
      <c r="C8" s="167">
        <f>SUM(C5:C7)</f>
        <v>0</v>
      </c>
      <c r="D8" s="168" t="e">
        <f t="shared" si="1"/>
        <v>#DIV/0!</v>
      </c>
      <c r="E8" s="7"/>
      <c r="F8" s="55"/>
      <c r="G8" s="55"/>
      <c r="H8" s="55"/>
      <c r="I8" s="3"/>
      <c r="J8" s="3"/>
      <c r="K8" s="3"/>
      <c r="L8" s="3"/>
      <c r="M8" s="3"/>
      <c r="N8" s="3"/>
      <c r="O8" s="3"/>
      <c r="P8" s="3"/>
      <c r="Q8" s="3"/>
      <c r="R8" s="3"/>
      <c r="S8" s="3"/>
      <c r="T8" s="3"/>
      <c r="U8" s="3"/>
      <c r="V8" s="3"/>
      <c r="W8" s="3"/>
      <c r="X8" s="3"/>
      <c r="Y8" s="3"/>
      <c r="Z8" s="3"/>
      <c r="AA8" s="3"/>
      <c r="AB8" s="3"/>
      <c r="AC8" s="3"/>
      <c r="AD8" s="3"/>
      <c r="AE8" s="4"/>
      <c r="AF8" s="4"/>
      <c r="AG8" s="12"/>
    </row>
    <row r="9" spans="1:33" ht="10.199999999999999" customHeight="1" thickBot="1" x14ac:dyDescent="0.35">
      <c r="A9" s="51"/>
      <c r="B9" s="90"/>
      <c r="C9" s="169"/>
      <c r="D9" s="169"/>
      <c r="E9" s="90"/>
      <c r="F9" s="17"/>
      <c r="G9" s="17"/>
      <c r="H9" s="17"/>
      <c r="I9" s="15"/>
      <c r="J9" s="15"/>
      <c r="K9" s="15"/>
      <c r="L9" s="15"/>
      <c r="M9" s="15"/>
      <c r="N9" s="15"/>
      <c r="O9" s="15"/>
      <c r="P9" s="15"/>
      <c r="Q9" s="15"/>
      <c r="R9" s="15"/>
      <c r="S9" s="15"/>
      <c r="T9" s="15"/>
      <c r="U9" s="15"/>
      <c r="V9" s="15"/>
      <c r="W9" s="15"/>
      <c r="X9" s="15"/>
      <c r="Y9" s="15"/>
      <c r="Z9" s="15"/>
      <c r="AA9" s="15"/>
      <c r="AB9" s="15"/>
      <c r="AC9" s="15"/>
      <c r="AD9" s="16"/>
      <c r="AE9" s="17"/>
      <c r="AF9" s="17"/>
      <c r="AG9" s="18"/>
    </row>
    <row r="10" spans="1:33" ht="18" x14ac:dyDescent="0.35">
      <c r="A10" s="170" t="s">
        <v>55</v>
      </c>
      <c r="B10" s="81"/>
      <c r="C10" s="171"/>
      <c r="D10" s="171"/>
      <c r="E10" s="172"/>
      <c r="F10" s="9"/>
      <c r="G10" s="43"/>
      <c r="H10" s="43"/>
      <c r="I10" s="10"/>
      <c r="J10" s="10"/>
      <c r="K10" s="10"/>
      <c r="L10" s="10"/>
      <c r="M10" s="10"/>
      <c r="N10" s="10"/>
      <c r="O10" s="10"/>
      <c r="P10" s="10"/>
      <c r="Q10" s="10"/>
      <c r="R10" s="10"/>
      <c r="S10" s="10"/>
      <c r="T10" s="10"/>
      <c r="U10" s="10"/>
      <c r="V10" s="10"/>
      <c r="W10" s="10"/>
      <c r="X10" s="10"/>
      <c r="Y10" s="10"/>
      <c r="Z10" s="10"/>
      <c r="AA10" s="10"/>
      <c r="AB10" s="10"/>
      <c r="AC10" s="10"/>
      <c r="AD10" s="8"/>
      <c r="AE10" s="9"/>
      <c r="AF10" s="9"/>
      <c r="AG10" s="13"/>
    </row>
    <row r="11" spans="1:33" ht="24" customHeight="1" x14ac:dyDescent="0.3">
      <c r="A11" s="173" t="s">
        <v>26</v>
      </c>
      <c r="B11" s="174">
        <f>1.2*(B6+B7)/12</f>
        <v>0</v>
      </c>
      <c r="C11" s="232" t="s">
        <v>68</v>
      </c>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3"/>
    </row>
    <row r="12" spans="1:33" ht="32.4" customHeight="1" thickBot="1" x14ac:dyDescent="0.35">
      <c r="A12" s="86" t="s">
        <v>27</v>
      </c>
      <c r="B12" s="175">
        <f>0.8*(B6+B7)/12</f>
        <v>0</v>
      </c>
      <c r="C12" s="235" t="s">
        <v>67</v>
      </c>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6"/>
    </row>
    <row r="13" spans="1:33" ht="10.199999999999999" customHeight="1" thickBot="1" x14ac:dyDescent="0.35">
      <c r="A13" s="88"/>
      <c r="B13" s="89"/>
      <c r="C13" s="80"/>
      <c r="D13" s="80"/>
      <c r="E13" s="78"/>
      <c r="F13" s="176"/>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177"/>
    </row>
    <row r="14" spans="1:33" ht="18" x14ac:dyDescent="0.35">
      <c r="A14" s="178" t="s">
        <v>56</v>
      </c>
      <c r="B14" s="237" t="s">
        <v>88</v>
      </c>
      <c r="C14" s="238"/>
      <c r="D14" s="238"/>
      <c r="E14" s="239"/>
      <c r="F14" s="237" t="s">
        <v>89</v>
      </c>
      <c r="G14" s="238"/>
      <c r="H14" s="238"/>
      <c r="I14" s="239"/>
      <c r="J14" s="237" t="s">
        <v>90</v>
      </c>
      <c r="K14" s="238"/>
      <c r="L14" s="238"/>
      <c r="M14" s="239"/>
      <c r="N14" s="237" t="s">
        <v>91</v>
      </c>
      <c r="O14" s="238"/>
      <c r="P14" s="238"/>
      <c r="Q14" s="239"/>
      <c r="R14" s="237" t="s">
        <v>92</v>
      </c>
      <c r="S14" s="238"/>
      <c r="T14" s="238"/>
      <c r="U14" s="239"/>
      <c r="V14" s="237" t="s">
        <v>93</v>
      </c>
      <c r="W14" s="238"/>
      <c r="X14" s="238"/>
      <c r="Y14" s="239"/>
      <c r="Z14" s="237" t="s">
        <v>94</v>
      </c>
      <c r="AA14" s="238"/>
      <c r="AB14" s="238"/>
      <c r="AC14" s="239"/>
      <c r="AD14" s="237" t="s">
        <v>95</v>
      </c>
      <c r="AE14" s="238"/>
      <c r="AF14" s="238"/>
      <c r="AG14" s="239"/>
    </row>
    <row r="15" spans="1:33" ht="44.4" customHeight="1" x14ac:dyDescent="0.35">
      <c r="A15" s="179"/>
      <c r="B15" s="240" t="s">
        <v>83</v>
      </c>
      <c r="C15" s="241"/>
      <c r="D15" s="241"/>
      <c r="E15" s="242"/>
      <c r="F15" s="240" t="s">
        <v>83</v>
      </c>
      <c r="G15" s="241"/>
      <c r="H15" s="241"/>
      <c r="I15" s="242"/>
      <c r="J15" s="240" t="s">
        <v>83</v>
      </c>
      <c r="K15" s="241"/>
      <c r="L15" s="241"/>
      <c r="M15" s="242"/>
      <c r="N15" s="240" t="s">
        <v>83</v>
      </c>
      <c r="O15" s="241"/>
      <c r="P15" s="241"/>
      <c r="Q15" s="242"/>
      <c r="R15" s="240" t="s">
        <v>83</v>
      </c>
      <c r="S15" s="241"/>
      <c r="T15" s="241"/>
      <c r="U15" s="242"/>
      <c r="V15" s="240" t="s">
        <v>83</v>
      </c>
      <c r="W15" s="241"/>
      <c r="X15" s="241"/>
      <c r="Y15" s="242"/>
      <c r="Z15" s="240" t="s">
        <v>83</v>
      </c>
      <c r="AA15" s="241"/>
      <c r="AB15" s="241"/>
      <c r="AC15" s="242"/>
      <c r="AD15" s="240" t="s">
        <v>83</v>
      </c>
      <c r="AE15" s="241"/>
      <c r="AF15" s="241"/>
      <c r="AG15" s="242"/>
    </row>
    <row r="16" spans="1:33" ht="47.4" customHeight="1" x14ac:dyDescent="0.35">
      <c r="A16" s="212" t="str">
        <f>IF(SUM(C16,G16,AE16)&gt;B8,"ERROR: SUM OF IMPERVIOUS AREAS CANNOT EXCEED TOTAL SITE AREA.","")</f>
        <v/>
      </c>
      <c r="B16" s="93" t="s">
        <v>33</v>
      </c>
      <c r="C16" s="29"/>
      <c r="D16" s="94" t="s">
        <v>32</v>
      </c>
      <c r="E16" s="95">
        <f>C16*1.2/12</f>
        <v>0</v>
      </c>
      <c r="F16" s="93" t="s">
        <v>33</v>
      </c>
      <c r="G16" s="29"/>
      <c r="H16" s="94" t="s">
        <v>32</v>
      </c>
      <c r="I16" s="95">
        <f>G16*1.2/12</f>
        <v>0</v>
      </c>
      <c r="J16" s="93" t="s">
        <v>33</v>
      </c>
      <c r="K16" s="29"/>
      <c r="L16" s="94" t="s">
        <v>32</v>
      </c>
      <c r="M16" s="95">
        <f>K16*1.2/12</f>
        <v>0</v>
      </c>
      <c r="N16" s="93" t="s">
        <v>33</v>
      </c>
      <c r="O16" s="29"/>
      <c r="P16" s="94" t="s">
        <v>32</v>
      </c>
      <c r="Q16" s="95">
        <f>O16*1.2/12</f>
        <v>0</v>
      </c>
      <c r="R16" s="93" t="s">
        <v>33</v>
      </c>
      <c r="S16" s="29"/>
      <c r="T16" s="94" t="s">
        <v>32</v>
      </c>
      <c r="U16" s="95">
        <f>S16*1.2/12</f>
        <v>0</v>
      </c>
      <c r="V16" s="93" t="s">
        <v>33</v>
      </c>
      <c r="W16" s="29"/>
      <c r="X16" s="94" t="s">
        <v>32</v>
      </c>
      <c r="Y16" s="95">
        <f>W16*1.2/12</f>
        <v>0</v>
      </c>
      <c r="Z16" s="93" t="s">
        <v>33</v>
      </c>
      <c r="AA16" s="29"/>
      <c r="AB16" s="94" t="s">
        <v>32</v>
      </c>
      <c r="AC16" s="95">
        <f>AA16*1.2/12</f>
        <v>0</v>
      </c>
      <c r="AD16" s="93" t="s">
        <v>33</v>
      </c>
      <c r="AE16" s="29"/>
      <c r="AF16" s="94" t="s">
        <v>32</v>
      </c>
      <c r="AG16" s="96">
        <f>AE16*1.2/12</f>
        <v>0</v>
      </c>
    </row>
    <row r="17" spans="1:38" ht="18" customHeight="1" x14ac:dyDescent="0.35">
      <c r="A17" s="180"/>
      <c r="B17" s="228" t="s">
        <v>35</v>
      </c>
      <c r="C17" s="229"/>
      <c r="D17" s="229"/>
      <c r="E17" s="230"/>
      <c r="F17" s="228" t="s">
        <v>35</v>
      </c>
      <c r="G17" s="229"/>
      <c r="H17" s="229"/>
      <c r="I17" s="230"/>
      <c r="J17" s="228" t="s">
        <v>35</v>
      </c>
      <c r="K17" s="229"/>
      <c r="L17" s="229"/>
      <c r="M17" s="230"/>
      <c r="N17" s="228" t="s">
        <v>35</v>
      </c>
      <c r="O17" s="229"/>
      <c r="P17" s="229"/>
      <c r="Q17" s="230"/>
      <c r="R17" s="228" t="s">
        <v>35</v>
      </c>
      <c r="S17" s="229"/>
      <c r="T17" s="229"/>
      <c r="U17" s="230"/>
      <c r="V17" s="228" t="s">
        <v>35</v>
      </c>
      <c r="W17" s="229"/>
      <c r="X17" s="229"/>
      <c r="Y17" s="230"/>
      <c r="Z17" s="228" t="s">
        <v>35</v>
      </c>
      <c r="AA17" s="229"/>
      <c r="AB17" s="229"/>
      <c r="AC17" s="230"/>
      <c r="AD17" s="228" t="s">
        <v>35</v>
      </c>
      <c r="AE17" s="229"/>
      <c r="AF17" s="229"/>
      <c r="AG17" s="230"/>
    </row>
    <row r="18" spans="1:38" ht="31.95" customHeight="1" x14ac:dyDescent="0.35">
      <c r="A18" s="181" t="s">
        <v>57</v>
      </c>
      <c r="B18" s="101" t="s">
        <v>12</v>
      </c>
      <c r="C18" s="99" t="s">
        <v>13</v>
      </c>
      <c r="D18" s="182" t="s">
        <v>9</v>
      </c>
      <c r="E18" s="100" t="s">
        <v>31</v>
      </c>
      <c r="F18" s="101" t="s">
        <v>12</v>
      </c>
      <c r="G18" s="99" t="s">
        <v>13</v>
      </c>
      <c r="H18" s="182" t="s">
        <v>9</v>
      </c>
      <c r="I18" s="100" t="s">
        <v>31</v>
      </c>
      <c r="J18" s="101" t="s">
        <v>12</v>
      </c>
      <c r="K18" s="99" t="s">
        <v>13</v>
      </c>
      <c r="L18" s="182" t="s">
        <v>9</v>
      </c>
      <c r="M18" s="100" t="s">
        <v>31</v>
      </c>
      <c r="N18" s="101" t="s">
        <v>12</v>
      </c>
      <c r="O18" s="99" t="s">
        <v>13</v>
      </c>
      <c r="P18" s="182" t="s">
        <v>9</v>
      </c>
      <c r="Q18" s="100" t="s">
        <v>31</v>
      </c>
      <c r="R18" s="101" t="s">
        <v>12</v>
      </c>
      <c r="S18" s="99" t="s">
        <v>13</v>
      </c>
      <c r="T18" s="182" t="s">
        <v>9</v>
      </c>
      <c r="U18" s="100" t="s">
        <v>31</v>
      </c>
      <c r="V18" s="101" t="s">
        <v>12</v>
      </c>
      <c r="W18" s="99" t="s">
        <v>13</v>
      </c>
      <c r="X18" s="182" t="s">
        <v>9</v>
      </c>
      <c r="Y18" s="100" t="s">
        <v>31</v>
      </c>
      <c r="Z18" s="101" t="s">
        <v>12</v>
      </c>
      <c r="AA18" s="99" t="s">
        <v>13</v>
      </c>
      <c r="AB18" s="182" t="s">
        <v>9</v>
      </c>
      <c r="AC18" s="100" t="s">
        <v>31</v>
      </c>
      <c r="AD18" s="101" t="s">
        <v>12</v>
      </c>
      <c r="AE18" s="99" t="s">
        <v>13</v>
      </c>
      <c r="AF18" s="182" t="s">
        <v>9</v>
      </c>
      <c r="AG18" s="100" t="s">
        <v>31</v>
      </c>
    </row>
    <row r="19" spans="1:38" ht="19.2" customHeight="1" x14ac:dyDescent="0.3">
      <c r="A19" s="114" t="s">
        <v>36</v>
      </c>
      <c r="B19" s="183"/>
      <c r="C19" s="184"/>
      <c r="D19" s="184"/>
      <c r="E19" s="103"/>
      <c r="F19" s="183"/>
      <c r="G19" s="184"/>
      <c r="H19" s="184"/>
      <c r="I19" s="103"/>
      <c r="J19" s="183"/>
      <c r="K19" s="184"/>
      <c r="L19" s="184"/>
      <c r="M19" s="103"/>
      <c r="N19" s="183"/>
      <c r="O19" s="184"/>
      <c r="P19" s="184"/>
      <c r="Q19" s="103"/>
      <c r="R19" s="183"/>
      <c r="S19" s="184"/>
      <c r="T19" s="184"/>
      <c r="U19" s="103"/>
      <c r="V19" s="183"/>
      <c r="W19" s="184"/>
      <c r="X19" s="184"/>
      <c r="Y19" s="103"/>
      <c r="Z19" s="183"/>
      <c r="AA19" s="184"/>
      <c r="AB19" s="184"/>
      <c r="AC19" s="103"/>
      <c r="AD19" s="183"/>
      <c r="AE19" s="184"/>
      <c r="AF19" s="184"/>
      <c r="AG19" s="103"/>
    </row>
    <row r="20" spans="1:38" ht="16.95" customHeight="1" x14ac:dyDescent="0.3">
      <c r="A20" s="57" t="s">
        <v>51</v>
      </c>
      <c r="B20" s="31"/>
      <c r="C20" s="105">
        <v>1</v>
      </c>
      <c r="D20" s="185">
        <v>0.18</v>
      </c>
      <c r="E20" s="107">
        <f>B20*C20*D20</f>
        <v>0</v>
      </c>
      <c r="F20" s="31">
        <v>0</v>
      </c>
      <c r="G20" s="105">
        <v>1</v>
      </c>
      <c r="H20" s="185">
        <v>0.18</v>
      </c>
      <c r="I20" s="107">
        <f>F20*G20*H20</f>
        <v>0</v>
      </c>
      <c r="J20" s="31">
        <v>0</v>
      </c>
      <c r="K20" s="105">
        <v>1</v>
      </c>
      <c r="L20" s="185">
        <v>0.18</v>
      </c>
      <c r="M20" s="107">
        <f>J20*K20*L20</f>
        <v>0</v>
      </c>
      <c r="N20" s="31">
        <v>0</v>
      </c>
      <c r="O20" s="105">
        <v>1</v>
      </c>
      <c r="P20" s="185">
        <v>0.18</v>
      </c>
      <c r="Q20" s="107">
        <f>N20*O20*P20</f>
        <v>0</v>
      </c>
      <c r="R20" s="31">
        <v>0</v>
      </c>
      <c r="S20" s="105">
        <v>1</v>
      </c>
      <c r="T20" s="185">
        <v>0.18</v>
      </c>
      <c r="U20" s="107">
        <f>R20*S20*T20</f>
        <v>0</v>
      </c>
      <c r="V20" s="31">
        <v>0</v>
      </c>
      <c r="W20" s="105">
        <v>1</v>
      </c>
      <c r="X20" s="185">
        <v>0.18</v>
      </c>
      <c r="Y20" s="107">
        <f>V20*W20*X20</f>
        <v>0</v>
      </c>
      <c r="Z20" s="31">
        <v>0</v>
      </c>
      <c r="AA20" s="105">
        <v>1</v>
      </c>
      <c r="AB20" s="185">
        <v>0.18</v>
      </c>
      <c r="AC20" s="107">
        <f>Z20*AA20*AB20</f>
        <v>0</v>
      </c>
      <c r="AD20" s="31"/>
      <c r="AE20" s="105">
        <v>1</v>
      </c>
      <c r="AF20" s="185">
        <v>0.18</v>
      </c>
      <c r="AG20" s="107">
        <f>AD20*AE20*AF20</f>
        <v>0</v>
      </c>
    </row>
    <row r="21" spans="1:38" ht="15.6" customHeight="1" x14ac:dyDescent="0.3">
      <c r="A21" s="57" t="s">
        <v>70</v>
      </c>
      <c r="B21" s="31"/>
      <c r="C21" s="105">
        <v>2</v>
      </c>
      <c r="D21" s="186">
        <v>0.18</v>
      </c>
      <c r="E21" s="107">
        <f>B21*C21*D21</f>
        <v>0</v>
      </c>
      <c r="F21" s="31">
        <v>0</v>
      </c>
      <c r="G21" s="105">
        <v>2</v>
      </c>
      <c r="H21" s="186">
        <v>0.18</v>
      </c>
      <c r="I21" s="107">
        <f>F21*G21*H21</f>
        <v>0</v>
      </c>
      <c r="J21" s="31">
        <v>0</v>
      </c>
      <c r="K21" s="105">
        <v>2</v>
      </c>
      <c r="L21" s="186">
        <v>0.18</v>
      </c>
      <c r="M21" s="107">
        <f>J21*K21*L21</f>
        <v>0</v>
      </c>
      <c r="N21" s="31">
        <v>0</v>
      </c>
      <c r="O21" s="105">
        <v>2</v>
      </c>
      <c r="P21" s="186">
        <v>0.18</v>
      </c>
      <c r="Q21" s="107">
        <f>N21*O21*P21</f>
        <v>0</v>
      </c>
      <c r="R21" s="31">
        <v>0</v>
      </c>
      <c r="S21" s="105">
        <v>2</v>
      </c>
      <c r="T21" s="186">
        <v>0.18</v>
      </c>
      <c r="U21" s="107">
        <f>R21*S21*T21</f>
        <v>0</v>
      </c>
      <c r="V21" s="31">
        <v>0</v>
      </c>
      <c r="W21" s="105">
        <v>2</v>
      </c>
      <c r="X21" s="186">
        <v>0.18</v>
      </c>
      <c r="Y21" s="107">
        <f>V21*W21*X21</f>
        <v>0</v>
      </c>
      <c r="Z21" s="31">
        <v>0</v>
      </c>
      <c r="AA21" s="105">
        <v>2</v>
      </c>
      <c r="AB21" s="186">
        <v>0.18</v>
      </c>
      <c r="AC21" s="107">
        <f>Z21*AA21*AB21</f>
        <v>0</v>
      </c>
      <c r="AD21" s="31"/>
      <c r="AE21" s="105">
        <v>2</v>
      </c>
      <c r="AF21" s="186">
        <v>0.18</v>
      </c>
      <c r="AG21" s="107">
        <f>AD21*AE21*AF21</f>
        <v>0</v>
      </c>
    </row>
    <row r="22" spans="1:38" ht="15" customHeight="1" x14ac:dyDescent="0.3">
      <c r="A22" s="57" t="s">
        <v>15</v>
      </c>
      <c r="B22" s="187"/>
      <c r="C22" s="188"/>
      <c r="D22" s="189"/>
      <c r="E22" s="190">
        <f>SUM(E20:E21)</f>
        <v>0</v>
      </c>
      <c r="F22" s="187"/>
      <c r="G22" s="188"/>
      <c r="H22" s="189"/>
      <c r="I22" s="190">
        <f>SUM(I20:I21)</f>
        <v>0</v>
      </c>
      <c r="J22" s="187"/>
      <c r="K22" s="188"/>
      <c r="L22" s="189"/>
      <c r="M22" s="190">
        <f>SUM(M20:M21)</f>
        <v>0</v>
      </c>
      <c r="N22" s="187"/>
      <c r="O22" s="188"/>
      <c r="P22" s="189"/>
      <c r="Q22" s="190">
        <f>SUM(Q20:Q21)</f>
        <v>0</v>
      </c>
      <c r="R22" s="187"/>
      <c r="S22" s="188"/>
      <c r="T22" s="189"/>
      <c r="U22" s="190">
        <f>SUM(U20:U21)</f>
        <v>0</v>
      </c>
      <c r="V22" s="187"/>
      <c r="W22" s="188"/>
      <c r="X22" s="189"/>
      <c r="Y22" s="190">
        <f>SUM(Y20:Y21)</f>
        <v>0</v>
      </c>
      <c r="Z22" s="187"/>
      <c r="AA22" s="188"/>
      <c r="AB22" s="189"/>
      <c r="AC22" s="190">
        <f>SUM(AC20:AC21)</f>
        <v>0</v>
      </c>
      <c r="AD22" s="187"/>
      <c r="AE22" s="188"/>
      <c r="AF22" s="189"/>
      <c r="AG22" s="190">
        <f>SUM(AG20:AG21)</f>
        <v>0</v>
      </c>
    </row>
    <row r="23" spans="1:38" x14ac:dyDescent="0.3">
      <c r="A23" s="114" t="s">
        <v>5</v>
      </c>
      <c r="B23" s="114"/>
      <c r="C23" s="80"/>
      <c r="D23" s="80"/>
      <c r="E23" s="113"/>
      <c r="F23" s="114"/>
      <c r="G23" s="80"/>
      <c r="H23" s="80"/>
      <c r="I23" s="113"/>
      <c r="J23" s="114"/>
      <c r="K23" s="80"/>
      <c r="L23" s="80"/>
      <c r="M23" s="113"/>
      <c r="N23" s="114"/>
      <c r="O23" s="80"/>
      <c r="P23" s="80"/>
      <c r="Q23" s="113"/>
      <c r="R23" s="114"/>
      <c r="S23" s="80"/>
      <c r="T23" s="80"/>
      <c r="U23" s="113"/>
      <c r="V23" s="114"/>
      <c r="W23" s="80"/>
      <c r="X23" s="80"/>
      <c r="Y23" s="113"/>
      <c r="Z23" s="114"/>
      <c r="AA23" s="80"/>
      <c r="AB23" s="80"/>
      <c r="AC23" s="113"/>
      <c r="AD23" s="114"/>
      <c r="AE23" s="80"/>
      <c r="AF23" s="80"/>
      <c r="AG23" s="113"/>
      <c r="AL23" s="2"/>
    </row>
    <row r="24" spans="1:38" x14ac:dyDescent="0.3">
      <c r="A24" s="119" t="s">
        <v>16</v>
      </c>
      <c r="B24" s="37"/>
      <c r="C24" s="33"/>
      <c r="D24" s="116">
        <v>1</v>
      </c>
      <c r="E24" s="107">
        <f>B24*C24*D24</f>
        <v>0</v>
      </c>
      <c r="F24" s="34"/>
      <c r="G24" s="33"/>
      <c r="H24" s="191">
        <v>1</v>
      </c>
      <c r="I24" s="107">
        <f>F24*G24*H24</f>
        <v>0</v>
      </c>
      <c r="J24" s="34"/>
      <c r="K24" s="33"/>
      <c r="L24" s="191">
        <v>1</v>
      </c>
      <c r="M24" s="107">
        <f>J24*K24*L24</f>
        <v>0</v>
      </c>
      <c r="N24" s="34"/>
      <c r="O24" s="33"/>
      <c r="P24" s="191">
        <v>1</v>
      </c>
      <c r="Q24" s="107">
        <f>N24*O24*P24</f>
        <v>0</v>
      </c>
      <c r="R24" s="34"/>
      <c r="S24" s="33"/>
      <c r="T24" s="191">
        <v>1</v>
      </c>
      <c r="U24" s="107">
        <f>R24*S24*T24</f>
        <v>0</v>
      </c>
      <c r="V24" s="34"/>
      <c r="W24" s="33"/>
      <c r="X24" s="191">
        <v>1</v>
      </c>
      <c r="Y24" s="107">
        <f>V24*W24*X24</f>
        <v>0</v>
      </c>
      <c r="Z24" s="34"/>
      <c r="AA24" s="33"/>
      <c r="AB24" s="191">
        <v>1</v>
      </c>
      <c r="AC24" s="107">
        <f>Z24*AA24*AB24</f>
        <v>0</v>
      </c>
      <c r="AD24" s="34"/>
      <c r="AE24" s="38"/>
      <c r="AF24" s="191">
        <v>1</v>
      </c>
      <c r="AG24" s="107">
        <f>AD24*AE24*AF24</f>
        <v>0</v>
      </c>
    </row>
    <row r="25" spans="1:38" x14ac:dyDescent="0.3">
      <c r="A25" s="119" t="s">
        <v>10</v>
      </c>
      <c r="B25" s="37"/>
      <c r="C25" s="33"/>
      <c r="D25" s="116">
        <v>0.18</v>
      </c>
      <c r="E25" s="107">
        <f>B25*C25*D25</f>
        <v>0</v>
      </c>
      <c r="F25" s="34"/>
      <c r="G25" s="33"/>
      <c r="H25" s="191">
        <v>0.18</v>
      </c>
      <c r="I25" s="107">
        <f>F25*G25*H25</f>
        <v>0</v>
      </c>
      <c r="J25" s="34"/>
      <c r="K25" s="33"/>
      <c r="L25" s="191">
        <v>0.18</v>
      </c>
      <c r="M25" s="107">
        <f>J25*K25*L25</f>
        <v>0</v>
      </c>
      <c r="N25" s="34"/>
      <c r="O25" s="33"/>
      <c r="P25" s="191">
        <v>0.18</v>
      </c>
      <c r="Q25" s="107">
        <f>N25*O25*P25</f>
        <v>0</v>
      </c>
      <c r="R25" s="34"/>
      <c r="S25" s="33"/>
      <c r="T25" s="191">
        <v>0.18</v>
      </c>
      <c r="U25" s="107">
        <f>R25*S25*T25</f>
        <v>0</v>
      </c>
      <c r="V25" s="34"/>
      <c r="W25" s="33"/>
      <c r="X25" s="191">
        <v>0.18</v>
      </c>
      <c r="Y25" s="107">
        <f>V25*W25*X25</f>
        <v>0</v>
      </c>
      <c r="Z25" s="34"/>
      <c r="AA25" s="33"/>
      <c r="AB25" s="191">
        <v>0.18</v>
      </c>
      <c r="AC25" s="107">
        <f>Z25*AA25*AB25</f>
        <v>0</v>
      </c>
      <c r="AD25" s="34"/>
      <c r="AE25" s="38"/>
      <c r="AF25" s="191">
        <v>0.18</v>
      </c>
      <c r="AG25" s="107">
        <f>AD25*AE25*AF25</f>
        <v>0</v>
      </c>
    </row>
    <row r="26" spans="1:38" x14ac:dyDescent="0.3">
      <c r="A26" s="119" t="s">
        <v>84</v>
      </c>
      <c r="B26" s="37"/>
      <c r="C26" s="33"/>
      <c r="D26" s="116">
        <v>0.3</v>
      </c>
      <c r="E26" s="107">
        <f>B26*C26*D26</f>
        <v>0</v>
      </c>
      <c r="F26" s="34"/>
      <c r="G26" s="33"/>
      <c r="H26" s="191">
        <v>0.3</v>
      </c>
      <c r="I26" s="107">
        <f>F26*G26*H26</f>
        <v>0</v>
      </c>
      <c r="J26" s="34"/>
      <c r="K26" s="33"/>
      <c r="L26" s="191">
        <v>0.3</v>
      </c>
      <c r="M26" s="107">
        <f>J26*K26*L26</f>
        <v>0</v>
      </c>
      <c r="N26" s="34"/>
      <c r="O26" s="33"/>
      <c r="P26" s="191">
        <v>0.3</v>
      </c>
      <c r="Q26" s="107">
        <f>N26*O26*P26</f>
        <v>0</v>
      </c>
      <c r="R26" s="34"/>
      <c r="S26" s="33"/>
      <c r="T26" s="191">
        <v>0.3</v>
      </c>
      <c r="U26" s="107">
        <f>R26*S26*T26</f>
        <v>0</v>
      </c>
      <c r="V26" s="34"/>
      <c r="W26" s="33"/>
      <c r="X26" s="191">
        <v>0.3</v>
      </c>
      <c r="Y26" s="107">
        <f>V26*W26*X26</f>
        <v>0</v>
      </c>
      <c r="Z26" s="34"/>
      <c r="AA26" s="33"/>
      <c r="AB26" s="191">
        <v>0.3</v>
      </c>
      <c r="AC26" s="107">
        <f>Z26*AA26*AB26</f>
        <v>0</v>
      </c>
      <c r="AD26" s="34"/>
      <c r="AE26" s="38"/>
      <c r="AF26" s="191">
        <v>0.3</v>
      </c>
      <c r="AG26" s="107">
        <f>AD26*AE26*AF26</f>
        <v>0</v>
      </c>
    </row>
    <row r="27" spans="1:38" x14ac:dyDescent="0.3">
      <c r="A27" s="119" t="s">
        <v>11</v>
      </c>
      <c r="B27" s="34"/>
      <c r="C27" s="33"/>
      <c r="D27" s="116">
        <v>0.4</v>
      </c>
      <c r="E27" s="107">
        <f>B27*C27*D27</f>
        <v>0</v>
      </c>
      <c r="F27" s="34"/>
      <c r="G27" s="33"/>
      <c r="H27" s="116">
        <v>0.4</v>
      </c>
      <c r="I27" s="107">
        <f>F27*G27*H27</f>
        <v>0</v>
      </c>
      <c r="J27" s="34"/>
      <c r="K27" s="33"/>
      <c r="L27" s="116">
        <v>0.4</v>
      </c>
      <c r="M27" s="107">
        <f>J27*K27*L27</f>
        <v>0</v>
      </c>
      <c r="N27" s="34"/>
      <c r="O27" s="33"/>
      <c r="P27" s="116">
        <v>0.4</v>
      </c>
      <c r="Q27" s="107">
        <f>N27*O27*P27</f>
        <v>0</v>
      </c>
      <c r="R27" s="34"/>
      <c r="S27" s="33"/>
      <c r="T27" s="116">
        <v>0.4</v>
      </c>
      <c r="U27" s="107">
        <f>R27*S27*T27</f>
        <v>0</v>
      </c>
      <c r="V27" s="34"/>
      <c r="W27" s="33"/>
      <c r="X27" s="116">
        <v>0.4</v>
      </c>
      <c r="Y27" s="107">
        <f>V27*W27*X27</f>
        <v>0</v>
      </c>
      <c r="Z27" s="34"/>
      <c r="AA27" s="33"/>
      <c r="AB27" s="116">
        <v>0.4</v>
      </c>
      <c r="AC27" s="107">
        <f>Z27*AA27*AB27</f>
        <v>0</v>
      </c>
      <c r="AD27" s="34"/>
      <c r="AE27" s="33"/>
      <c r="AF27" s="116">
        <v>0.4</v>
      </c>
      <c r="AG27" s="107">
        <f>AD27*AE27*AF27</f>
        <v>0</v>
      </c>
    </row>
    <row r="28" spans="1:38" x14ac:dyDescent="0.3">
      <c r="A28" s="119" t="s">
        <v>15</v>
      </c>
      <c r="B28" s="119"/>
      <c r="C28" s="118"/>
      <c r="D28" s="55"/>
      <c r="E28" s="96">
        <f>SUM(E24:E27)</f>
        <v>0</v>
      </c>
      <c r="F28" s="119"/>
      <c r="G28" s="118"/>
      <c r="H28" s="55"/>
      <c r="I28" s="96">
        <f>SUM(I24:I27)</f>
        <v>0</v>
      </c>
      <c r="J28" s="119"/>
      <c r="K28" s="118"/>
      <c r="L28" s="55"/>
      <c r="M28" s="96">
        <f>SUM(M24:M27)</f>
        <v>0</v>
      </c>
      <c r="N28" s="119"/>
      <c r="O28" s="118"/>
      <c r="P28" s="55"/>
      <c r="Q28" s="96">
        <f>SUM(Q24:Q27)</f>
        <v>0</v>
      </c>
      <c r="R28" s="119"/>
      <c r="S28" s="118"/>
      <c r="T28" s="55"/>
      <c r="U28" s="96">
        <f>SUM(U24:U27)</f>
        <v>0</v>
      </c>
      <c r="V28" s="119"/>
      <c r="W28" s="118"/>
      <c r="X28" s="55"/>
      <c r="Y28" s="96">
        <f>SUM(Y24:Y27)</f>
        <v>0</v>
      </c>
      <c r="Z28" s="119"/>
      <c r="AA28" s="118"/>
      <c r="AB28" s="55"/>
      <c r="AC28" s="96">
        <f>SUM(AC24:AC27)</f>
        <v>0</v>
      </c>
      <c r="AD28" s="119"/>
      <c r="AE28" s="118"/>
      <c r="AF28" s="55"/>
      <c r="AG28" s="96">
        <f>SUM(AG24:AG27)</f>
        <v>0</v>
      </c>
    </row>
    <row r="29" spans="1:38" x14ac:dyDescent="0.3">
      <c r="A29" s="114" t="s">
        <v>20</v>
      </c>
      <c r="B29" s="114"/>
      <c r="C29" s="120"/>
      <c r="D29" s="80"/>
      <c r="E29" s="121"/>
      <c r="F29" s="114"/>
      <c r="G29" s="120"/>
      <c r="H29" s="80"/>
      <c r="I29" s="121"/>
      <c r="J29" s="114"/>
      <c r="K29" s="120"/>
      <c r="L29" s="80"/>
      <c r="M29" s="121"/>
      <c r="N29" s="114"/>
      <c r="O29" s="120"/>
      <c r="P29" s="80"/>
      <c r="Q29" s="121"/>
      <c r="R29" s="114"/>
      <c r="S29" s="120"/>
      <c r="T29" s="80"/>
      <c r="U29" s="121"/>
      <c r="V29" s="114"/>
      <c r="W29" s="120"/>
      <c r="X29" s="80"/>
      <c r="Y29" s="121"/>
      <c r="Z29" s="114"/>
      <c r="AA29" s="120"/>
      <c r="AB29" s="80"/>
      <c r="AC29" s="121"/>
      <c r="AD29" s="114"/>
      <c r="AE29" s="120"/>
      <c r="AF29" s="80"/>
      <c r="AG29" s="121"/>
    </row>
    <row r="30" spans="1:38" x14ac:dyDescent="0.3">
      <c r="A30" s="119" t="s">
        <v>14</v>
      </c>
      <c r="B30" s="34"/>
      <c r="C30" s="33"/>
      <c r="D30" s="191">
        <v>0.4</v>
      </c>
      <c r="E30" s="107">
        <f>B30*C30*D30</f>
        <v>0</v>
      </c>
      <c r="F30" s="34"/>
      <c r="G30" s="33"/>
      <c r="H30" s="191">
        <v>0.4</v>
      </c>
      <c r="I30" s="107">
        <f>F30*G30*H30</f>
        <v>0</v>
      </c>
      <c r="J30" s="34"/>
      <c r="K30" s="33"/>
      <c r="L30" s="191">
        <v>0.4</v>
      </c>
      <c r="M30" s="107">
        <f>J30*K30*L30</f>
        <v>0</v>
      </c>
      <c r="N30" s="34"/>
      <c r="O30" s="33"/>
      <c r="P30" s="191">
        <v>0.4</v>
      </c>
      <c r="Q30" s="107">
        <f>N30*O30*P30</f>
        <v>0</v>
      </c>
      <c r="R30" s="34"/>
      <c r="S30" s="33"/>
      <c r="T30" s="191">
        <v>0.4</v>
      </c>
      <c r="U30" s="107">
        <f>R30*S30*T30</f>
        <v>0</v>
      </c>
      <c r="V30" s="34"/>
      <c r="W30" s="33"/>
      <c r="X30" s="191">
        <v>0.4</v>
      </c>
      <c r="Y30" s="107">
        <f>V30*W30*X30</f>
        <v>0</v>
      </c>
      <c r="Z30" s="34"/>
      <c r="AA30" s="33"/>
      <c r="AB30" s="191">
        <v>0.4</v>
      </c>
      <c r="AC30" s="107">
        <f>Z30*AA30*AB30</f>
        <v>0</v>
      </c>
      <c r="AD30" s="34"/>
      <c r="AE30" s="38"/>
      <c r="AF30" s="191">
        <v>0.4</v>
      </c>
      <c r="AG30" s="107">
        <f>AD30*AE30*AF30</f>
        <v>0</v>
      </c>
    </row>
    <row r="31" spans="1:38" x14ac:dyDescent="0.3">
      <c r="A31" s="114" t="s">
        <v>6</v>
      </c>
      <c r="B31" s="114"/>
      <c r="C31" s="120"/>
      <c r="D31" s="80"/>
      <c r="E31" s="121"/>
      <c r="F31" s="114"/>
      <c r="G31" s="120"/>
      <c r="H31" s="80"/>
      <c r="I31" s="121"/>
      <c r="J31" s="114"/>
      <c r="K31" s="120"/>
      <c r="L31" s="80"/>
      <c r="M31" s="121"/>
      <c r="N31" s="114"/>
      <c r="O31" s="120"/>
      <c r="P31" s="80"/>
      <c r="Q31" s="121"/>
      <c r="R31" s="114"/>
      <c r="S31" s="120"/>
      <c r="T31" s="80"/>
      <c r="U31" s="121"/>
      <c r="V31" s="114"/>
      <c r="W31" s="120"/>
      <c r="X31" s="80"/>
      <c r="Y31" s="121"/>
      <c r="Z31" s="114"/>
      <c r="AA31" s="120"/>
      <c r="AB31" s="80"/>
      <c r="AC31" s="121"/>
      <c r="AD31" s="114"/>
      <c r="AE31" s="120"/>
      <c r="AF31" s="80"/>
      <c r="AG31" s="121"/>
    </row>
    <row r="32" spans="1:38" x14ac:dyDescent="0.3">
      <c r="A32" s="119" t="s">
        <v>16</v>
      </c>
      <c r="B32" s="34"/>
      <c r="C32" s="33"/>
      <c r="D32" s="191">
        <v>1</v>
      </c>
      <c r="E32" s="107">
        <f>B32*C32*D32</f>
        <v>0</v>
      </c>
      <c r="F32" s="34"/>
      <c r="G32" s="33"/>
      <c r="H32" s="191">
        <v>1</v>
      </c>
      <c r="I32" s="107">
        <f>F32*G32*H32</f>
        <v>0</v>
      </c>
      <c r="J32" s="34"/>
      <c r="K32" s="33"/>
      <c r="L32" s="191">
        <v>1</v>
      </c>
      <c r="M32" s="107">
        <f>J32*K32*L32</f>
        <v>0</v>
      </c>
      <c r="N32" s="34"/>
      <c r="O32" s="33"/>
      <c r="P32" s="191">
        <v>1</v>
      </c>
      <c r="Q32" s="107">
        <f>N32*O32*P32</f>
        <v>0</v>
      </c>
      <c r="R32" s="34"/>
      <c r="S32" s="33"/>
      <c r="T32" s="191">
        <v>1</v>
      </c>
      <c r="U32" s="107">
        <f>R32*S32*T32</f>
        <v>0</v>
      </c>
      <c r="V32" s="34"/>
      <c r="W32" s="33"/>
      <c r="X32" s="191">
        <v>1</v>
      </c>
      <c r="Y32" s="107">
        <f>V32*W32*X32</f>
        <v>0</v>
      </c>
      <c r="Z32" s="34"/>
      <c r="AA32" s="33"/>
      <c r="AB32" s="191">
        <v>1</v>
      </c>
      <c r="AC32" s="107">
        <f>Z32*AA32*AB32</f>
        <v>0</v>
      </c>
      <c r="AD32" s="34"/>
      <c r="AE32" s="38"/>
      <c r="AF32" s="191">
        <v>1</v>
      </c>
      <c r="AG32" s="107">
        <f>AD32*AE32*AF32</f>
        <v>0</v>
      </c>
    </row>
    <row r="33" spans="1:39" x14ac:dyDescent="0.3">
      <c r="A33" s="119" t="s">
        <v>10</v>
      </c>
      <c r="B33" s="34"/>
      <c r="C33" s="33"/>
      <c r="D33" s="191">
        <v>0.18</v>
      </c>
      <c r="E33" s="107">
        <f>B33*C33*D33</f>
        <v>0</v>
      </c>
      <c r="F33" s="34"/>
      <c r="G33" s="33"/>
      <c r="H33" s="191">
        <v>0.18</v>
      </c>
      <c r="I33" s="107">
        <f>F33*G33*H33</f>
        <v>0</v>
      </c>
      <c r="J33" s="34"/>
      <c r="K33" s="33"/>
      <c r="L33" s="191">
        <v>0.18</v>
      </c>
      <c r="M33" s="107">
        <f>J33*K33*L33</f>
        <v>0</v>
      </c>
      <c r="N33" s="34"/>
      <c r="O33" s="33"/>
      <c r="P33" s="191">
        <v>0.18</v>
      </c>
      <c r="Q33" s="107">
        <f>N33*O33*P33</f>
        <v>0</v>
      </c>
      <c r="R33" s="34"/>
      <c r="S33" s="33"/>
      <c r="T33" s="191">
        <v>0.18</v>
      </c>
      <c r="U33" s="107">
        <f>R33*S33*T33</f>
        <v>0</v>
      </c>
      <c r="V33" s="34"/>
      <c r="W33" s="33"/>
      <c r="X33" s="191">
        <v>0.18</v>
      </c>
      <c r="Y33" s="107">
        <f>V33*W33*X33</f>
        <v>0</v>
      </c>
      <c r="Z33" s="34"/>
      <c r="AA33" s="33"/>
      <c r="AB33" s="191">
        <v>0.18</v>
      </c>
      <c r="AC33" s="107">
        <f>Z33*AA33*AB33</f>
        <v>0</v>
      </c>
      <c r="AD33" s="34"/>
      <c r="AE33" s="38"/>
      <c r="AF33" s="191">
        <v>0.18</v>
      </c>
      <c r="AG33" s="107">
        <f>AD33*AE33*AF33</f>
        <v>0</v>
      </c>
    </row>
    <row r="34" spans="1:39" x14ac:dyDescent="0.3">
      <c r="A34" s="119" t="s">
        <v>84</v>
      </c>
      <c r="B34" s="34"/>
      <c r="C34" s="33"/>
      <c r="D34" s="191">
        <v>0.3</v>
      </c>
      <c r="E34" s="107">
        <f>B34*C34*D34</f>
        <v>0</v>
      </c>
      <c r="F34" s="34"/>
      <c r="G34" s="33"/>
      <c r="H34" s="191">
        <v>0.3</v>
      </c>
      <c r="I34" s="107">
        <f>F34*G34*H34</f>
        <v>0</v>
      </c>
      <c r="J34" s="34"/>
      <c r="K34" s="33"/>
      <c r="L34" s="191">
        <v>0.3</v>
      </c>
      <c r="M34" s="107">
        <f>J34*K34*L34</f>
        <v>0</v>
      </c>
      <c r="N34" s="34"/>
      <c r="O34" s="33"/>
      <c r="P34" s="191">
        <v>0.3</v>
      </c>
      <c r="Q34" s="107">
        <f>N34*O34*P34</f>
        <v>0</v>
      </c>
      <c r="R34" s="34"/>
      <c r="S34" s="33"/>
      <c r="T34" s="191">
        <v>0.3</v>
      </c>
      <c r="U34" s="107">
        <f>R34*S34*T34</f>
        <v>0</v>
      </c>
      <c r="V34" s="34"/>
      <c r="W34" s="33"/>
      <c r="X34" s="191">
        <v>0.3</v>
      </c>
      <c r="Y34" s="107">
        <f>V34*W34*X34</f>
        <v>0</v>
      </c>
      <c r="Z34" s="34"/>
      <c r="AA34" s="33"/>
      <c r="AB34" s="191">
        <v>0.3</v>
      </c>
      <c r="AC34" s="107">
        <f>Z34*AA34*AB34</f>
        <v>0</v>
      </c>
      <c r="AD34" s="34"/>
      <c r="AE34" s="38"/>
      <c r="AF34" s="191">
        <v>0.3</v>
      </c>
      <c r="AG34" s="107">
        <f>AD34*AE34*AF34</f>
        <v>0</v>
      </c>
    </row>
    <row r="35" spans="1:39" x14ac:dyDescent="0.3">
      <c r="A35" s="119" t="s">
        <v>11</v>
      </c>
      <c r="B35" s="34"/>
      <c r="C35" s="33"/>
      <c r="D35" s="116">
        <v>0.4</v>
      </c>
      <c r="E35" s="107">
        <f>B35*C35*D35</f>
        <v>0</v>
      </c>
      <c r="F35" s="34"/>
      <c r="G35" s="33"/>
      <c r="H35" s="116">
        <v>0.4</v>
      </c>
      <c r="I35" s="107">
        <f>F35*G35*H35</f>
        <v>0</v>
      </c>
      <c r="J35" s="34"/>
      <c r="K35" s="33"/>
      <c r="L35" s="116">
        <v>0.4</v>
      </c>
      <c r="M35" s="107">
        <f>J35*K35*L35</f>
        <v>0</v>
      </c>
      <c r="N35" s="34"/>
      <c r="O35" s="33"/>
      <c r="P35" s="116">
        <v>0.4</v>
      </c>
      <c r="Q35" s="107">
        <f>N35*O35*P35</f>
        <v>0</v>
      </c>
      <c r="R35" s="34"/>
      <c r="S35" s="33"/>
      <c r="T35" s="116">
        <v>0.4</v>
      </c>
      <c r="U35" s="107">
        <f>R35*S35*T35</f>
        <v>0</v>
      </c>
      <c r="V35" s="34"/>
      <c r="W35" s="33"/>
      <c r="X35" s="116">
        <v>0.4</v>
      </c>
      <c r="Y35" s="107">
        <f>V35*W35*X35</f>
        <v>0</v>
      </c>
      <c r="Z35" s="34"/>
      <c r="AA35" s="33"/>
      <c r="AB35" s="116">
        <v>0.4</v>
      </c>
      <c r="AC35" s="107">
        <f>Z35*AA35*AB35</f>
        <v>0</v>
      </c>
      <c r="AD35" s="34"/>
      <c r="AE35" s="33"/>
      <c r="AF35" s="116">
        <v>0.4</v>
      </c>
      <c r="AG35" s="107">
        <f>AD35*AE35*AF35</f>
        <v>0</v>
      </c>
    </row>
    <row r="36" spans="1:39" x14ac:dyDescent="0.3">
      <c r="A36" s="119" t="s">
        <v>15</v>
      </c>
      <c r="B36" s="119"/>
      <c r="C36" s="118"/>
      <c r="D36" s="55"/>
      <c r="E36" s="96">
        <f>SUM(E32:E35)</f>
        <v>0</v>
      </c>
      <c r="F36" s="119"/>
      <c r="G36" s="118"/>
      <c r="H36" s="55"/>
      <c r="I36" s="96">
        <f>SUM(I32:I35)</f>
        <v>0</v>
      </c>
      <c r="J36" s="119"/>
      <c r="K36" s="118"/>
      <c r="L36" s="55"/>
      <c r="M36" s="96">
        <f>SUM(M32:M35)</f>
        <v>0</v>
      </c>
      <c r="N36" s="119"/>
      <c r="O36" s="118"/>
      <c r="P36" s="55"/>
      <c r="Q36" s="96">
        <f>SUM(Q32:Q35)</f>
        <v>0</v>
      </c>
      <c r="R36" s="119"/>
      <c r="S36" s="118"/>
      <c r="T36" s="55"/>
      <c r="U36" s="96">
        <f>SUM(U32:U35)</f>
        <v>0</v>
      </c>
      <c r="V36" s="119"/>
      <c r="W36" s="118"/>
      <c r="X36" s="55"/>
      <c r="Y36" s="96">
        <f>SUM(Y32:Y35)</f>
        <v>0</v>
      </c>
      <c r="Z36" s="119"/>
      <c r="AA36" s="118"/>
      <c r="AB36" s="55"/>
      <c r="AC36" s="96">
        <f>SUM(AC32:AC35)</f>
        <v>0</v>
      </c>
      <c r="AD36" s="119"/>
      <c r="AE36" s="118"/>
      <c r="AF36" s="55"/>
      <c r="AG36" s="96">
        <f>SUM(AG32:AG35)</f>
        <v>0</v>
      </c>
    </row>
    <row r="37" spans="1:39" x14ac:dyDescent="0.3">
      <c r="A37" s="114" t="s">
        <v>7</v>
      </c>
      <c r="B37" s="114"/>
      <c r="C37" s="120"/>
      <c r="D37" s="80"/>
      <c r="E37" s="121"/>
      <c r="F37" s="114"/>
      <c r="G37" s="120"/>
      <c r="H37" s="80"/>
      <c r="I37" s="121"/>
      <c r="J37" s="114"/>
      <c r="K37" s="120"/>
      <c r="L37" s="80"/>
      <c r="M37" s="121"/>
      <c r="N37" s="114"/>
      <c r="O37" s="120"/>
      <c r="P37" s="80"/>
      <c r="Q37" s="121"/>
      <c r="R37" s="114"/>
      <c r="S37" s="120"/>
      <c r="T37" s="80"/>
      <c r="U37" s="121"/>
      <c r="V37" s="114"/>
      <c r="W37" s="120"/>
      <c r="X37" s="80"/>
      <c r="Y37" s="121"/>
      <c r="Z37" s="114"/>
      <c r="AA37" s="120"/>
      <c r="AB37" s="80"/>
      <c r="AC37" s="121"/>
      <c r="AD37" s="114"/>
      <c r="AE37" s="120"/>
      <c r="AF37" s="80"/>
      <c r="AG37" s="121"/>
    </row>
    <row r="38" spans="1:39" x14ac:dyDescent="0.3">
      <c r="A38" s="119" t="s">
        <v>16</v>
      </c>
      <c r="B38" s="34"/>
      <c r="C38" s="33"/>
      <c r="D38" s="191">
        <v>1</v>
      </c>
      <c r="E38" s="107">
        <f>B38*C38*D38</f>
        <v>0</v>
      </c>
      <c r="F38" s="34"/>
      <c r="G38" s="33"/>
      <c r="H38" s="191">
        <v>1</v>
      </c>
      <c r="I38" s="107">
        <f>F38*G38*H38</f>
        <v>0</v>
      </c>
      <c r="J38" s="34"/>
      <c r="K38" s="33"/>
      <c r="L38" s="191">
        <v>1</v>
      </c>
      <c r="M38" s="107">
        <f>J38*K38*L38</f>
        <v>0</v>
      </c>
      <c r="N38" s="34"/>
      <c r="O38" s="33"/>
      <c r="P38" s="191">
        <v>1</v>
      </c>
      <c r="Q38" s="107">
        <f>N38*O38*P38</f>
        <v>0</v>
      </c>
      <c r="R38" s="34"/>
      <c r="S38" s="33"/>
      <c r="T38" s="191">
        <v>1</v>
      </c>
      <c r="U38" s="107">
        <f>R38*S38*T38</f>
        <v>0</v>
      </c>
      <c r="V38" s="34"/>
      <c r="W38" s="33"/>
      <c r="X38" s="191">
        <v>1</v>
      </c>
      <c r="Y38" s="107">
        <f>V38*W38*X38</f>
        <v>0</v>
      </c>
      <c r="Z38" s="34"/>
      <c r="AA38" s="33"/>
      <c r="AB38" s="191">
        <v>1</v>
      </c>
      <c r="AC38" s="107">
        <f>Z38*AA38*AB38</f>
        <v>0</v>
      </c>
      <c r="AD38" s="34"/>
      <c r="AE38" s="38"/>
      <c r="AF38" s="191">
        <v>1</v>
      </c>
      <c r="AG38" s="107">
        <f>AD38*AE38*AF38</f>
        <v>0</v>
      </c>
    </row>
    <row r="39" spans="1:39" x14ac:dyDescent="0.3">
      <c r="A39" s="119" t="s">
        <v>11</v>
      </c>
      <c r="B39" s="34"/>
      <c r="C39" s="33"/>
      <c r="D39" s="191">
        <v>0.4</v>
      </c>
      <c r="E39" s="107">
        <f>B39*C39*D39</f>
        <v>0</v>
      </c>
      <c r="F39" s="34"/>
      <c r="G39" s="33"/>
      <c r="H39" s="191">
        <v>0.4</v>
      </c>
      <c r="I39" s="107">
        <f>F39*G39*H39</f>
        <v>0</v>
      </c>
      <c r="J39" s="34"/>
      <c r="K39" s="33"/>
      <c r="L39" s="191">
        <v>0.4</v>
      </c>
      <c r="M39" s="107">
        <f>J39*K39*L39</f>
        <v>0</v>
      </c>
      <c r="N39" s="34"/>
      <c r="O39" s="33"/>
      <c r="P39" s="191">
        <v>0.4</v>
      </c>
      <c r="Q39" s="107">
        <f>N39*O39*P39</f>
        <v>0</v>
      </c>
      <c r="R39" s="34"/>
      <c r="S39" s="33"/>
      <c r="T39" s="191">
        <v>0.4</v>
      </c>
      <c r="U39" s="107">
        <f>R39*S39*T39</f>
        <v>0</v>
      </c>
      <c r="V39" s="34"/>
      <c r="W39" s="33"/>
      <c r="X39" s="191">
        <v>0.4</v>
      </c>
      <c r="Y39" s="107">
        <f>V39*W39*X39</f>
        <v>0</v>
      </c>
      <c r="Z39" s="34"/>
      <c r="AA39" s="33"/>
      <c r="AB39" s="191">
        <v>0.4</v>
      </c>
      <c r="AC39" s="107">
        <f>Z39*AA39*AB39</f>
        <v>0</v>
      </c>
      <c r="AD39" s="34"/>
      <c r="AE39" s="38"/>
      <c r="AF39" s="191">
        <v>0.4</v>
      </c>
      <c r="AG39" s="107">
        <f>AD39*AE39*AF39</f>
        <v>0</v>
      </c>
    </row>
    <row r="40" spans="1:39" x14ac:dyDescent="0.3">
      <c r="A40" s="119" t="s">
        <v>10</v>
      </c>
      <c r="B40" s="34"/>
      <c r="C40" s="33"/>
      <c r="D40" s="191">
        <v>0.18</v>
      </c>
      <c r="E40" s="107">
        <f>B40*C40*D40</f>
        <v>0</v>
      </c>
      <c r="F40" s="34"/>
      <c r="G40" s="33"/>
      <c r="H40" s="191">
        <v>0.18</v>
      </c>
      <c r="I40" s="107">
        <f>F40*G40*H40</f>
        <v>0</v>
      </c>
      <c r="J40" s="34"/>
      <c r="K40" s="33"/>
      <c r="L40" s="191">
        <v>0.18</v>
      </c>
      <c r="M40" s="107">
        <f>J40*K40*L40</f>
        <v>0</v>
      </c>
      <c r="N40" s="34"/>
      <c r="O40" s="33"/>
      <c r="P40" s="191">
        <v>0.18</v>
      </c>
      <c r="Q40" s="107">
        <f>N40*O40*P40</f>
        <v>0</v>
      </c>
      <c r="R40" s="34"/>
      <c r="S40" s="33"/>
      <c r="T40" s="191">
        <v>0.18</v>
      </c>
      <c r="U40" s="107">
        <f>R40*S40*T40</f>
        <v>0</v>
      </c>
      <c r="V40" s="34"/>
      <c r="W40" s="33"/>
      <c r="X40" s="191">
        <v>0.18</v>
      </c>
      <c r="Y40" s="107">
        <f>V40*W40*X40</f>
        <v>0</v>
      </c>
      <c r="Z40" s="34"/>
      <c r="AA40" s="33"/>
      <c r="AB40" s="191">
        <v>0.18</v>
      </c>
      <c r="AC40" s="107">
        <f>Z40*AA40*AB40</f>
        <v>0</v>
      </c>
      <c r="AD40" s="34"/>
      <c r="AE40" s="38"/>
      <c r="AF40" s="191">
        <v>0.18</v>
      </c>
      <c r="AG40" s="107">
        <f>AD40*AE40*AF40</f>
        <v>0</v>
      </c>
    </row>
    <row r="41" spans="1:39" x14ac:dyDescent="0.3">
      <c r="A41" s="119" t="s">
        <v>15</v>
      </c>
      <c r="B41" s="119"/>
      <c r="C41" s="118"/>
      <c r="D41" s="55"/>
      <c r="E41" s="96">
        <f>SUM(E38:E40)</f>
        <v>0</v>
      </c>
      <c r="F41" s="119"/>
      <c r="G41" s="118"/>
      <c r="H41" s="55"/>
      <c r="I41" s="96">
        <f>SUM(I38:I40)</f>
        <v>0</v>
      </c>
      <c r="J41" s="119"/>
      <c r="K41" s="118"/>
      <c r="L41" s="55"/>
      <c r="M41" s="96">
        <f>SUM(M38:M40)</f>
        <v>0</v>
      </c>
      <c r="N41" s="119"/>
      <c r="O41" s="118"/>
      <c r="P41" s="55"/>
      <c r="Q41" s="96">
        <f>SUM(Q38:Q40)</f>
        <v>0</v>
      </c>
      <c r="R41" s="119"/>
      <c r="S41" s="118"/>
      <c r="T41" s="55"/>
      <c r="U41" s="96">
        <f>SUM(U38:U40)</f>
        <v>0</v>
      </c>
      <c r="V41" s="119"/>
      <c r="W41" s="118"/>
      <c r="X41" s="55"/>
      <c r="Y41" s="96">
        <f>SUM(Y38:Y40)</f>
        <v>0</v>
      </c>
      <c r="Z41" s="119"/>
      <c r="AA41" s="118"/>
      <c r="AB41" s="55"/>
      <c r="AC41" s="96">
        <f>SUM(AC38:AC40)</f>
        <v>0</v>
      </c>
      <c r="AD41" s="119"/>
      <c r="AE41" s="118"/>
      <c r="AF41" s="55"/>
      <c r="AG41" s="96">
        <f>SUM(AG38:AG40)</f>
        <v>0</v>
      </c>
    </row>
    <row r="42" spans="1:39" x14ac:dyDescent="0.3">
      <c r="A42" s="114" t="s">
        <v>19</v>
      </c>
      <c r="B42" s="192"/>
      <c r="C42" s="120"/>
      <c r="D42" s="80"/>
      <c r="E42" s="193"/>
      <c r="F42" s="192"/>
      <c r="G42" s="120"/>
      <c r="H42" s="80"/>
      <c r="I42" s="193"/>
      <c r="J42" s="192"/>
      <c r="K42" s="120"/>
      <c r="L42" s="80"/>
      <c r="M42" s="193"/>
      <c r="N42" s="192"/>
      <c r="O42" s="120"/>
      <c r="P42" s="80"/>
      <c r="Q42" s="193"/>
      <c r="R42" s="192"/>
      <c r="S42" s="120"/>
      <c r="T42" s="80"/>
      <c r="U42" s="193"/>
      <c r="V42" s="192"/>
      <c r="W42" s="120"/>
      <c r="X42" s="80"/>
      <c r="Y42" s="193"/>
      <c r="Z42" s="192"/>
      <c r="AA42" s="120"/>
      <c r="AB42" s="80"/>
      <c r="AC42" s="193"/>
      <c r="AD42" s="192"/>
      <c r="AE42" s="120"/>
      <c r="AF42" s="80"/>
      <c r="AG42" s="193"/>
    </row>
    <row r="43" spans="1:39" x14ac:dyDescent="0.3">
      <c r="A43" s="119" t="s">
        <v>16</v>
      </c>
      <c r="B43" s="34"/>
      <c r="C43" s="33"/>
      <c r="D43" s="191">
        <v>1</v>
      </c>
      <c r="E43" s="107">
        <f>B43*C43*D43</f>
        <v>0</v>
      </c>
      <c r="F43" s="34"/>
      <c r="G43" s="33"/>
      <c r="H43" s="191">
        <v>1</v>
      </c>
      <c r="I43" s="107">
        <f>F43*G43*H43</f>
        <v>0</v>
      </c>
      <c r="J43" s="34"/>
      <c r="K43" s="33"/>
      <c r="L43" s="191">
        <v>1</v>
      </c>
      <c r="M43" s="107">
        <f>J43*K43*L43</f>
        <v>0</v>
      </c>
      <c r="N43" s="34"/>
      <c r="O43" s="33"/>
      <c r="P43" s="191">
        <v>1</v>
      </c>
      <c r="Q43" s="107">
        <f>N43*O43*P43</f>
        <v>0</v>
      </c>
      <c r="R43" s="34"/>
      <c r="S43" s="33"/>
      <c r="T43" s="191">
        <v>1</v>
      </c>
      <c r="U43" s="107">
        <f>R43*S43*T43</f>
        <v>0</v>
      </c>
      <c r="V43" s="34"/>
      <c r="W43" s="33"/>
      <c r="X43" s="191">
        <v>1</v>
      </c>
      <c r="Y43" s="107">
        <f>V43*W43*X43</f>
        <v>0</v>
      </c>
      <c r="Z43" s="34"/>
      <c r="AA43" s="33"/>
      <c r="AB43" s="191">
        <v>1</v>
      </c>
      <c r="AC43" s="107">
        <f>Z43*AA43*AB43</f>
        <v>0</v>
      </c>
      <c r="AD43" s="34"/>
      <c r="AE43" s="38"/>
      <c r="AF43" s="191">
        <v>1</v>
      </c>
      <c r="AG43" s="107">
        <f>AD43*AE43*AF43</f>
        <v>0</v>
      </c>
    </row>
    <row r="44" spans="1:39" x14ac:dyDescent="0.3">
      <c r="A44" s="119" t="s">
        <v>11</v>
      </c>
      <c r="B44" s="34"/>
      <c r="C44" s="33"/>
      <c r="D44" s="191">
        <v>0.4</v>
      </c>
      <c r="E44" s="107">
        <f>B44*C44*D44</f>
        <v>0</v>
      </c>
      <c r="F44" s="34"/>
      <c r="G44" s="33"/>
      <c r="H44" s="191">
        <v>0.4</v>
      </c>
      <c r="I44" s="107">
        <f>F44*G44*H44</f>
        <v>0</v>
      </c>
      <c r="J44" s="34"/>
      <c r="K44" s="33"/>
      <c r="L44" s="191">
        <v>0.4</v>
      </c>
      <c r="M44" s="107">
        <f>J44*K44*L44</f>
        <v>0</v>
      </c>
      <c r="N44" s="34"/>
      <c r="O44" s="33"/>
      <c r="P44" s="191">
        <v>0.4</v>
      </c>
      <c r="Q44" s="107">
        <f>N44*O44*P44</f>
        <v>0</v>
      </c>
      <c r="R44" s="34"/>
      <c r="S44" s="33"/>
      <c r="T44" s="191">
        <v>0.4</v>
      </c>
      <c r="U44" s="107">
        <f>R44*S44*T44</f>
        <v>0</v>
      </c>
      <c r="V44" s="34"/>
      <c r="W44" s="33"/>
      <c r="X44" s="191">
        <v>0.4</v>
      </c>
      <c r="Y44" s="107">
        <f>V44*W44*X44</f>
        <v>0</v>
      </c>
      <c r="Z44" s="34"/>
      <c r="AA44" s="33"/>
      <c r="AB44" s="191">
        <v>0.4</v>
      </c>
      <c r="AC44" s="107">
        <f>Z44*AA44*AB44</f>
        <v>0</v>
      </c>
      <c r="AD44" s="34"/>
      <c r="AE44" s="38"/>
      <c r="AF44" s="191">
        <v>0.4</v>
      </c>
      <c r="AG44" s="107">
        <f>AD44*AE44*AF44</f>
        <v>0</v>
      </c>
    </row>
    <row r="45" spans="1:39" x14ac:dyDescent="0.3">
      <c r="A45" s="119" t="s">
        <v>10</v>
      </c>
      <c r="B45" s="34"/>
      <c r="C45" s="33"/>
      <c r="D45" s="191">
        <v>0.18</v>
      </c>
      <c r="E45" s="107">
        <f>B45*C45*D45</f>
        <v>0</v>
      </c>
      <c r="F45" s="34"/>
      <c r="G45" s="33"/>
      <c r="H45" s="191">
        <v>0.18</v>
      </c>
      <c r="I45" s="107">
        <f>F45*G45*H45</f>
        <v>0</v>
      </c>
      <c r="J45" s="34"/>
      <c r="K45" s="33"/>
      <c r="L45" s="191">
        <v>0.18</v>
      </c>
      <c r="M45" s="107">
        <f>J45*K45*L45</f>
        <v>0</v>
      </c>
      <c r="N45" s="34"/>
      <c r="O45" s="33"/>
      <c r="P45" s="191">
        <v>0.18</v>
      </c>
      <c r="Q45" s="107">
        <f>N45*O45*P45</f>
        <v>0</v>
      </c>
      <c r="R45" s="34"/>
      <c r="S45" s="33"/>
      <c r="T45" s="191">
        <v>0.18</v>
      </c>
      <c r="U45" s="107">
        <f>R45*S45*T45</f>
        <v>0</v>
      </c>
      <c r="V45" s="34"/>
      <c r="W45" s="33"/>
      <c r="X45" s="191">
        <v>0.18</v>
      </c>
      <c r="Y45" s="107">
        <f>V45*W45*X45</f>
        <v>0</v>
      </c>
      <c r="Z45" s="34"/>
      <c r="AA45" s="33"/>
      <c r="AB45" s="191">
        <v>0.18</v>
      </c>
      <c r="AC45" s="107">
        <f>Z45*AA45*AB45</f>
        <v>0</v>
      </c>
      <c r="AD45" s="34"/>
      <c r="AE45" s="38"/>
      <c r="AF45" s="191">
        <v>0.18</v>
      </c>
      <c r="AG45" s="107">
        <f>AD45*AE45*AF45</f>
        <v>0</v>
      </c>
    </row>
    <row r="46" spans="1:39" x14ac:dyDescent="0.3">
      <c r="A46" s="119" t="s">
        <v>15</v>
      </c>
      <c r="B46" s="119"/>
      <c r="C46" s="118"/>
      <c r="D46" s="55"/>
      <c r="E46" s="96">
        <f>SUM(E43:E45)</f>
        <v>0</v>
      </c>
      <c r="F46" s="119"/>
      <c r="G46" s="118"/>
      <c r="H46" s="55"/>
      <c r="I46" s="96">
        <f>SUM(I43:I45)</f>
        <v>0</v>
      </c>
      <c r="J46" s="119"/>
      <c r="K46" s="118"/>
      <c r="L46" s="55"/>
      <c r="M46" s="96">
        <f>SUM(M43:M45)</f>
        <v>0</v>
      </c>
      <c r="N46" s="119"/>
      <c r="O46" s="118"/>
      <c r="P46" s="55"/>
      <c r="Q46" s="96">
        <f>SUM(Q43:Q45)</f>
        <v>0</v>
      </c>
      <c r="R46" s="119"/>
      <c r="S46" s="118"/>
      <c r="T46" s="55"/>
      <c r="U46" s="96">
        <f>SUM(U43:U45)</f>
        <v>0</v>
      </c>
      <c r="V46" s="119"/>
      <c r="W46" s="118"/>
      <c r="X46" s="55"/>
      <c r="Y46" s="96">
        <f>SUM(Y43:Y45)</f>
        <v>0</v>
      </c>
      <c r="Z46" s="119"/>
      <c r="AA46" s="118"/>
      <c r="AB46" s="55"/>
      <c r="AC46" s="96">
        <f>SUM(AC43:AC45)</f>
        <v>0</v>
      </c>
      <c r="AD46" s="119"/>
      <c r="AE46" s="118"/>
      <c r="AF46" s="55"/>
      <c r="AG46" s="96">
        <f>SUM(AG43:AG45)</f>
        <v>0</v>
      </c>
    </row>
    <row r="47" spans="1:39" x14ac:dyDescent="0.3">
      <c r="A47" s="114" t="s">
        <v>8</v>
      </c>
      <c r="B47" s="126"/>
      <c r="C47" s="123"/>
      <c r="D47" s="124"/>
      <c r="E47" s="125"/>
      <c r="F47" s="126"/>
      <c r="G47" s="123"/>
      <c r="H47" s="124"/>
      <c r="I47" s="125"/>
      <c r="J47" s="126"/>
      <c r="K47" s="123"/>
      <c r="L47" s="124"/>
      <c r="M47" s="125"/>
      <c r="N47" s="126"/>
      <c r="O47" s="123"/>
      <c r="P47" s="124"/>
      <c r="Q47" s="125"/>
      <c r="R47" s="126"/>
      <c r="S47" s="123"/>
      <c r="T47" s="124"/>
      <c r="U47" s="125"/>
      <c r="V47" s="126"/>
      <c r="W47" s="123"/>
      <c r="X47" s="124"/>
      <c r="Y47" s="125"/>
      <c r="Z47" s="126"/>
      <c r="AA47" s="123"/>
      <c r="AB47" s="124"/>
      <c r="AC47" s="125"/>
      <c r="AD47" s="126"/>
      <c r="AE47" s="123"/>
      <c r="AF47" s="124"/>
      <c r="AG47" s="125"/>
      <c r="AM47" s="2"/>
    </row>
    <row r="48" spans="1:39" x14ac:dyDescent="0.3">
      <c r="A48" s="119" t="s">
        <v>52</v>
      </c>
      <c r="B48" s="34">
        <v>0</v>
      </c>
      <c r="C48" s="127">
        <v>2</v>
      </c>
      <c r="D48" s="194">
        <v>0.25</v>
      </c>
      <c r="E48" s="107">
        <f>B48*C48*D48</f>
        <v>0</v>
      </c>
      <c r="F48" s="34">
        <v>0</v>
      </c>
      <c r="G48" s="127">
        <v>2</v>
      </c>
      <c r="H48" s="194">
        <v>0.25</v>
      </c>
      <c r="I48" s="107">
        <f>F48*G48*H48</f>
        <v>0</v>
      </c>
      <c r="J48" s="34">
        <v>0</v>
      </c>
      <c r="K48" s="127">
        <v>2</v>
      </c>
      <c r="L48" s="194">
        <v>0.25</v>
      </c>
      <c r="M48" s="107">
        <f>J48*K48*L48</f>
        <v>0</v>
      </c>
      <c r="N48" s="34">
        <v>0</v>
      </c>
      <c r="O48" s="127">
        <v>2</v>
      </c>
      <c r="P48" s="194">
        <v>0.25</v>
      </c>
      <c r="Q48" s="107">
        <f>N48*O48*P48</f>
        <v>0</v>
      </c>
      <c r="R48" s="34">
        <v>0</v>
      </c>
      <c r="S48" s="127">
        <v>2</v>
      </c>
      <c r="T48" s="194">
        <v>0.25</v>
      </c>
      <c r="U48" s="107">
        <f>R48*S48*T48</f>
        <v>0</v>
      </c>
      <c r="V48" s="34">
        <v>0</v>
      </c>
      <c r="W48" s="127">
        <v>2</v>
      </c>
      <c r="X48" s="194">
        <v>0.25</v>
      </c>
      <c r="Y48" s="107">
        <f>V48*W48*X48</f>
        <v>0</v>
      </c>
      <c r="Z48" s="34">
        <v>0</v>
      </c>
      <c r="AA48" s="127">
        <v>2</v>
      </c>
      <c r="AB48" s="194">
        <v>0.25</v>
      </c>
      <c r="AC48" s="107">
        <f>Z48*AA48*AB48</f>
        <v>0</v>
      </c>
      <c r="AD48" s="34">
        <v>0</v>
      </c>
      <c r="AE48" s="127">
        <v>2</v>
      </c>
      <c r="AF48" s="194">
        <v>0.25</v>
      </c>
      <c r="AG48" s="107">
        <f>AD48*AE48*AF48</f>
        <v>0</v>
      </c>
    </row>
    <row r="49" spans="1:34" x14ac:dyDescent="0.3">
      <c r="A49" s="111" t="s">
        <v>24</v>
      </c>
      <c r="B49" s="122"/>
      <c r="C49" s="122"/>
      <c r="D49" s="122"/>
      <c r="E49" s="125"/>
      <c r="F49" s="126"/>
      <c r="G49" s="123"/>
      <c r="H49" s="124"/>
      <c r="I49" s="125"/>
      <c r="J49" s="126"/>
      <c r="K49" s="123"/>
      <c r="L49" s="124"/>
      <c r="M49" s="125"/>
      <c r="N49" s="126"/>
      <c r="O49" s="123"/>
      <c r="P49" s="124"/>
      <c r="Q49" s="125"/>
      <c r="R49" s="126"/>
      <c r="S49" s="123"/>
      <c r="T49" s="124"/>
      <c r="U49" s="125"/>
      <c r="V49" s="126"/>
      <c r="W49" s="123"/>
      <c r="X49" s="124"/>
      <c r="Y49" s="125"/>
      <c r="Z49" s="126"/>
      <c r="AA49" s="123"/>
      <c r="AB49" s="124"/>
      <c r="AC49" s="125"/>
      <c r="AD49" s="126"/>
      <c r="AE49" s="123"/>
      <c r="AF49" s="124"/>
      <c r="AG49" s="125"/>
    </row>
    <row r="50" spans="1:34" x14ac:dyDescent="0.3">
      <c r="A50" s="115" t="s">
        <v>96</v>
      </c>
      <c r="B50" s="32"/>
      <c r="C50" s="33"/>
      <c r="D50" s="116">
        <v>1</v>
      </c>
      <c r="E50" s="107">
        <f>B50*C50*D50</f>
        <v>0</v>
      </c>
      <c r="F50" s="32"/>
      <c r="G50" s="33"/>
      <c r="H50" s="116">
        <v>1</v>
      </c>
      <c r="I50" s="107">
        <f>F50*G50*H50</f>
        <v>0</v>
      </c>
      <c r="J50" s="32"/>
      <c r="K50" s="33"/>
      <c r="L50" s="116">
        <v>1</v>
      </c>
      <c r="M50" s="107">
        <f>J50*K50*L50</f>
        <v>0</v>
      </c>
      <c r="N50" s="32"/>
      <c r="O50" s="33"/>
      <c r="P50" s="116">
        <v>1</v>
      </c>
      <c r="Q50" s="107">
        <f>N50*O50*P50</f>
        <v>0</v>
      </c>
      <c r="R50" s="32"/>
      <c r="S50" s="33"/>
      <c r="T50" s="116">
        <v>1</v>
      </c>
      <c r="U50" s="107">
        <f>R50*S50*T50</f>
        <v>0</v>
      </c>
      <c r="V50" s="32"/>
      <c r="W50" s="33"/>
      <c r="X50" s="116">
        <v>1</v>
      </c>
      <c r="Y50" s="107">
        <f>V50*W50*X50</f>
        <v>0</v>
      </c>
      <c r="Z50" s="32"/>
      <c r="AA50" s="33"/>
      <c r="AB50" s="116">
        <v>1</v>
      </c>
      <c r="AC50" s="107">
        <f>Z50*AA50*AB50</f>
        <v>0</v>
      </c>
      <c r="AD50" s="32"/>
      <c r="AE50" s="33"/>
      <c r="AF50" s="116">
        <v>1</v>
      </c>
      <c r="AG50" s="107">
        <f>AD50*AE50*AF50</f>
        <v>0</v>
      </c>
    </row>
    <row r="51" spans="1:34" ht="16.95" customHeight="1" thickBot="1" x14ac:dyDescent="0.35">
      <c r="A51" s="227" t="s">
        <v>62</v>
      </c>
      <c r="B51" s="196"/>
      <c r="C51" s="197"/>
      <c r="D51" s="197"/>
      <c r="E51" s="11">
        <f>E22+E28+E30+E36+E41+E46+E48+E50</f>
        <v>0</v>
      </c>
      <c r="F51" s="196"/>
      <c r="G51" s="197"/>
      <c r="H51" s="197"/>
      <c r="I51" s="11">
        <f>I22+I28+I30+I36+I41+I46+I48+I50</f>
        <v>0</v>
      </c>
      <c r="J51" s="196"/>
      <c r="K51" s="197"/>
      <c r="L51" s="197"/>
      <c r="M51" s="11">
        <f>M22+M28+M30+M36+M41+M46+M48+M50</f>
        <v>0</v>
      </c>
      <c r="N51" s="196"/>
      <c r="O51" s="197"/>
      <c r="P51" s="197"/>
      <c r="Q51" s="11">
        <f>Q22+Q28+Q30+Q36+Q41+Q46+Q48+Q50</f>
        <v>0</v>
      </c>
      <c r="R51" s="196"/>
      <c r="S51" s="197"/>
      <c r="T51" s="197"/>
      <c r="U51" s="11">
        <f>U22+U28+U30+U36+U41+U46+U48+U50</f>
        <v>0</v>
      </c>
      <c r="V51" s="196"/>
      <c r="W51" s="197"/>
      <c r="X51" s="197"/>
      <c r="Y51" s="11">
        <f>Y22+Y28+Y30+Y36+Y41+Y46+Y48+Y50</f>
        <v>0</v>
      </c>
      <c r="Z51" s="196"/>
      <c r="AA51" s="197"/>
      <c r="AB51" s="197"/>
      <c r="AC51" s="11">
        <f>AC22+AC28+AC30+AC36+AC41+AC46+AC48+AC50</f>
        <v>0</v>
      </c>
      <c r="AD51" s="196"/>
      <c r="AE51" s="197"/>
      <c r="AF51" s="197"/>
      <c r="AG51" s="11">
        <f>AG22+AG28+AG30+AG36+AG41+AG46+AG48+AG50</f>
        <v>0</v>
      </c>
      <c r="AH51" s="2"/>
    </row>
    <row r="52" spans="1:34" ht="30" customHeight="1" thickBot="1" x14ac:dyDescent="0.4">
      <c r="A52" s="198" t="s">
        <v>63</v>
      </c>
      <c r="B52" s="195"/>
      <c r="C52" s="76"/>
      <c r="D52" s="76"/>
      <c r="E52" s="21">
        <f>IF(E51&lt;E16,E51,E16)</f>
        <v>0</v>
      </c>
      <c r="F52" s="195"/>
      <c r="G52" s="76"/>
      <c r="H52" s="76"/>
      <c r="I52" s="21">
        <f>IF(I51&lt;I16,I51,I16)</f>
        <v>0</v>
      </c>
      <c r="J52" s="195"/>
      <c r="K52" s="76"/>
      <c r="L52" s="76"/>
      <c r="M52" s="21">
        <f>IF(M51&lt;M16,M51,M16)</f>
        <v>0</v>
      </c>
      <c r="N52" s="195"/>
      <c r="O52" s="76"/>
      <c r="P52" s="76"/>
      <c r="Q52" s="21">
        <f>IF(Q51&lt;Q16,Q51,Q16)</f>
        <v>0</v>
      </c>
      <c r="R52" s="195"/>
      <c r="S52" s="76"/>
      <c r="T52" s="76"/>
      <c r="U52" s="21">
        <f>IF(U51&lt;U16,U51,U16)</f>
        <v>0</v>
      </c>
      <c r="V52" s="195"/>
      <c r="W52" s="76"/>
      <c r="X52" s="76"/>
      <c r="Y52" s="21">
        <f>IF(Y51&lt;Y16,Y51,Y16)</f>
        <v>0</v>
      </c>
      <c r="Z52" s="195"/>
      <c r="AA52" s="76"/>
      <c r="AB52" s="76"/>
      <c r="AC52" s="21">
        <f>IF(AC51&lt;AC16,AC51,AC16)</f>
        <v>0</v>
      </c>
      <c r="AD52" s="195"/>
      <c r="AE52" s="76"/>
      <c r="AF52" s="76"/>
      <c r="AG52" s="21">
        <f>IF(AG51&lt;AG16,AG51,AG16)</f>
        <v>0</v>
      </c>
      <c r="AH52" s="2"/>
    </row>
    <row r="53" spans="1:34" ht="24" customHeight="1" x14ac:dyDescent="0.35">
      <c r="A53" s="199" t="s">
        <v>58</v>
      </c>
      <c r="B53" s="114"/>
      <c r="C53" s="80"/>
      <c r="D53" s="80"/>
      <c r="E53" s="14" t="s">
        <v>60</v>
      </c>
      <c r="F53" s="114"/>
      <c r="G53" s="80"/>
      <c r="H53" s="80"/>
      <c r="I53" s="14" t="s">
        <v>60</v>
      </c>
      <c r="J53" s="114"/>
      <c r="K53" s="80"/>
      <c r="L53" s="80"/>
      <c r="M53" s="14" t="s">
        <v>60</v>
      </c>
      <c r="N53" s="114"/>
      <c r="O53" s="80"/>
      <c r="P53" s="80"/>
      <c r="Q53" s="14" t="s">
        <v>60</v>
      </c>
      <c r="R53" s="114"/>
      <c r="S53" s="80"/>
      <c r="T53" s="80"/>
      <c r="U53" s="14" t="s">
        <v>60</v>
      </c>
      <c r="V53" s="114"/>
      <c r="W53" s="80"/>
      <c r="X53" s="80"/>
      <c r="Y53" s="14" t="s">
        <v>60</v>
      </c>
      <c r="Z53" s="114"/>
      <c r="AA53" s="80"/>
      <c r="AB53" s="80"/>
      <c r="AC53" s="14" t="s">
        <v>60</v>
      </c>
      <c r="AD53" s="114"/>
      <c r="AE53" s="80"/>
      <c r="AF53" s="80"/>
      <c r="AG53" s="14" t="s">
        <v>60</v>
      </c>
      <c r="AH53" s="2"/>
    </row>
    <row r="54" spans="1:34" x14ac:dyDescent="0.3">
      <c r="A54" s="136" t="s">
        <v>22</v>
      </c>
      <c r="B54" s="137"/>
      <c r="C54" s="55"/>
      <c r="D54" s="55"/>
      <c r="E54" s="39"/>
      <c r="F54" s="137"/>
      <c r="G54" s="55"/>
      <c r="H54" s="55"/>
      <c r="I54" s="39"/>
      <c r="J54" s="137"/>
      <c r="K54" s="55"/>
      <c r="L54" s="55"/>
      <c r="M54" s="39"/>
      <c r="N54" s="137"/>
      <c r="O54" s="55"/>
      <c r="P54" s="55"/>
      <c r="Q54" s="39"/>
      <c r="R54" s="137"/>
      <c r="S54" s="55"/>
      <c r="T54" s="55"/>
      <c r="U54" s="39"/>
      <c r="V54" s="137"/>
      <c r="W54" s="55"/>
      <c r="X54" s="55"/>
      <c r="Y54" s="39"/>
      <c r="Z54" s="137"/>
      <c r="AA54" s="55"/>
      <c r="AB54" s="55"/>
      <c r="AC54" s="39"/>
      <c r="AD54" s="137"/>
      <c r="AE54" s="55"/>
      <c r="AF54" s="55"/>
      <c r="AG54" s="39"/>
    </row>
    <row r="55" spans="1:34" x14ac:dyDescent="0.3">
      <c r="A55" s="136" t="s">
        <v>23</v>
      </c>
      <c r="B55" s="137"/>
      <c r="C55" s="55"/>
      <c r="D55" s="55"/>
      <c r="E55" s="40"/>
      <c r="F55" s="137"/>
      <c r="G55" s="55"/>
      <c r="H55" s="55"/>
      <c r="I55" s="40"/>
      <c r="J55" s="137"/>
      <c r="K55" s="55"/>
      <c r="L55" s="55"/>
      <c r="M55" s="40"/>
      <c r="N55" s="137"/>
      <c r="O55" s="55"/>
      <c r="P55" s="55"/>
      <c r="Q55" s="40"/>
      <c r="R55" s="137"/>
      <c r="S55" s="55"/>
      <c r="T55" s="55"/>
      <c r="U55" s="40"/>
      <c r="V55" s="137"/>
      <c r="W55" s="55"/>
      <c r="X55" s="55"/>
      <c r="Y55" s="40"/>
      <c r="Z55" s="137"/>
      <c r="AA55" s="55"/>
      <c r="AB55" s="55"/>
      <c r="AC55" s="40"/>
      <c r="AD55" s="137"/>
      <c r="AE55" s="55"/>
      <c r="AF55" s="55"/>
      <c r="AG55" s="40"/>
    </row>
    <row r="56" spans="1:34" x14ac:dyDescent="0.3">
      <c r="A56" s="138" t="s">
        <v>21</v>
      </c>
      <c r="B56" s="139"/>
      <c r="C56" s="62"/>
      <c r="D56" s="62"/>
      <c r="E56" s="40"/>
      <c r="F56" s="139"/>
      <c r="G56" s="62"/>
      <c r="H56" s="62"/>
      <c r="I56" s="40"/>
      <c r="J56" s="139"/>
      <c r="K56" s="62"/>
      <c r="L56" s="62"/>
      <c r="M56" s="40"/>
      <c r="N56" s="139"/>
      <c r="O56" s="62"/>
      <c r="P56" s="62"/>
      <c r="Q56" s="40"/>
      <c r="R56" s="139"/>
      <c r="S56" s="62"/>
      <c r="T56" s="62"/>
      <c r="U56" s="40"/>
      <c r="V56" s="139"/>
      <c r="W56" s="62"/>
      <c r="X56" s="62"/>
      <c r="Y56" s="40"/>
      <c r="Z56" s="139"/>
      <c r="AA56" s="62"/>
      <c r="AB56" s="62"/>
      <c r="AC56" s="40"/>
      <c r="AD56" s="139"/>
      <c r="AE56" s="62"/>
      <c r="AF56" s="62"/>
      <c r="AG56" s="40"/>
    </row>
    <row r="57" spans="1:34" ht="36" customHeight="1" x14ac:dyDescent="0.35">
      <c r="A57" s="135" t="s">
        <v>85</v>
      </c>
      <c r="B57" s="222" t="s">
        <v>86</v>
      </c>
      <c r="C57" s="80"/>
      <c r="D57" s="80"/>
      <c r="E57" s="223" t="s">
        <v>60</v>
      </c>
      <c r="F57" s="222" t="s">
        <v>86</v>
      </c>
      <c r="G57" s="80"/>
      <c r="H57" s="80"/>
      <c r="I57" s="223" t="s">
        <v>60</v>
      </c>
      <c r="J57" s="222" t="s">
        <v>86</v>
      </c>
      <c r="K57" s="80"/>
      <c r="L57" s="80"/>
      <c r="M57" s="223" t="s">
        <v>60</v>
      </c>
      <c r="N57" s="222" t="s">
        <v>86</v>
      </c>
      <c r="O57" s="80"/>
      <c r="P57" s="80"/>
      <c r="Q57" s="223" t="s">
        <v>60</v>
      </c>
      <c r="R57" s="222" t="s">
        <v>86</v>
      </c>
      <c r="S57" s="80"/>
      <c r="T57" s="80"/>
      <c r="U57" s="223" t="s">
        <v>60</v>
      </c>
      <c r="V57" s="222" t="s">
        <v>86</v>
      </c>
      <c r="W57" s="80"/>
      <c r="X57" s="80"/>
      <c r="Y57" s="223" t="s">
        <v>60</v>
      </c>
      <c r="Z57" s="222" t="s">
        <v>86</v>
      </c>
      <c r="AA57" s="80"/>
      <c r="AB57" s="80"/>
      <c r="AC57" s="223" t="s">
        <v>60</v>
      </c>
      <c r="AD57" s="222" t="s">
        <v>86</v>
      </c>
      <c r="AE57" s="80"/>
      <c r="AF57" s="80"/>
      <c r="AG57" s="223" t="s">
        <v>60</v>
      </c>
    </row>
    <row r="58" spans="1:34" x14ac:dyDescent="0.3">
      <c r="A58" s="225" t="s">
        <v>87</v>
      </c>
      <c r="B58" s="34"/>
      <c r="C58" s="55"/>
      <c r="D58" s="55"/>
      <c r="E58" s="219">
        <f>B58*1.2/12</f>
        <v>0</v>
      </c>
      <c r="F58" s="34"/>
      <c r="G58" s="55"/>
      <c r="H58" s="55"/>
      <c r="I58" s="219">
        <f>F58*1.2/12</f>
        <v>0</v>
      </c>
      <c r="J58" s="34"/>
      <c r="K58" s="55"/>
      <c r="L58" s="55"/>
      <c r="M58" s="219">
        <f>J58*1.2/12</f>
        <v>0</v>
      </c>
      <c r="N58" s="34"/>
      <c r="O58" s="55"/>
      <c r="P58" s="55"/>
      <c r="Q58" s="219">
        <f>N58*1.2/12</f>
        <v>0</v>
      </c>
      <c r="R58" s="34"/>
      <c r="S58" s="55"/>
      <c r="T58" s="55"/>
      <c r="U58" s="219">
        <f>R58*1.2/12</f>
        <v>0</v>
      </c>
      <c r="V58" s="34"/>
      <c r="W58" s="55"/>
      <c r="X58" s="55"/>
      <c r="Y58" s="219">
        <f>V58*1.2/12</f>
        <v>0</v>
      </c>
      <c r="Z58" s="34"/>
      <c r="AA58" s="55"/>
      <c r="AB58" s="55"/>
      <c r="AC58" s="219">
        <f>Z58*1.2/12</f>
        <v>0</v>
      </c>
      <c r="AD58" s="34"/>
      <c r="AE58" s="55"/>
      <c r="AF58" s="55"/>
      <c r="AG58" s="219">
        <f>AD58*1.2/12</f>
        <v>0</v>
      </c>
    </row>
    <row r="59" spans="1:34" x14ac:dyDescent="0.3">
      <c r="A59" s="225" t="s">
        <v>87</v>
      </c>
      <c r="B59" s="217"/>
      <c r="C59" s="55"/>
      <c r="D59" s="55"/>
      <c r="E59" s="219">
        <f t="shared" ref="E59:E60" si="2">B59*1.2/12</f>
        <v>0</v>
      </c>
      <c r="F59" s="34"/>
      <c r="G59" s="55"/>
      <c r="H59" s="55"/>
      <c r="I59" s="219">
        <f t="shared" ref="I59" si="3">F59*1.2/12</f>
        <v>0</v>
      </c>
      <c r="J59" s="34"/>
      <c r="K59" s="55"/>
      <c r="L59" s="55"/>
      <c r="M59" s="219">
        <f t="shared" ref="M59" si="4">J59*1.2/12</f>
        <v>0</v>
      </c>
      <c r="N59" s="34"/>
      <c r="O59" s="55"/>
      <c r="P59" s="55"/>
      <c r="Q59" s="219">
        <f t="shared" ref="Q59" si="5">N59*1.2/12</f>
        <v>0</v>
      </c>
      <c r="R59" s="34"/>
      <c r="S59" s="55"/>
      <c r="T59" s="55"/>
      <c r="U59" s="219">
        <f t="shared" ref="U59" si="6">R59*1.2/12</f>
        <v>0</v>
      </c>
      <c r="V59" s="34"/>
      <c r="W59" s="55"/>
      <c r="X59" s="55"/>
      <c r="Y59" s="219">
        <f t="shared" ref="Y59" si="7">V59*1.2/12</f>
        <v>0</v>
      </c>
      <c r="Z59" s="34"/>
      <c r="AA59" s="55"/>
      <c r="AB59" s="55"/>
      <c r="AC59" s="219">
        <f t="shared" ref="AC59" si="8">Z59*1.2/12</f>
        <v>0</v>
      </c>
      <c r="AD59" s="34"/>
      <c r="AE59" s="55"/>
      <c r="AF59" s="55"/>
      <c r="AG59" s="219">
        <f t="shared" ref="AG59" si="9">AD59*1.2/12</f>
        <v>0</v>
      </c>
    </row>
    <row r="60" spans="1:34" ht="15" thickBot="1" x14ac:dyDescent="0.35">
      <c r="A60" s="226" t="s">
        <v>87</v>
      </c>
      <c r="B60" s="218"/>
      <c r="C60" s="55"/>
      <c r="D60" s="55"/>
      <c r="E60" s="219">
        <f t="shared" si="2"/>
        <v>0</v>
      </c>
      <c r="F60" s="218"/>
      <c r="G60" s="55"/>
      <c r="H60" s="55"/>
      <c r="I60" s="219">
        <f>F60*1.2/12</f>
        <v>0</v>
      </c>
      <c r="J60" s="218"/>
      <c r="K60" s="55"/>
      <c r="L60" s="55"/>
      <c r="M60" s="219">
        <f>J60*1.2/12</f>
        <v>0</v>
      </c>
      <c r="N60" s="218"/>
      <c r="O60" s="55"/>
      <c r="P60" s="55"/>
      <c r="Q60" s="219">
        <f>N60*1.2/12</f>
        <v>0</v>
      </c>
      <c r="R60" s="218"/>
      <c r="S60" s="55"/>
      <c r="T60" s="55"/>
      <c r="U60" s="219">
        <f>R60*1.2/12</f>
        <v>0</v>
      </c>
      <c r="V60" s="218"/>
      <c r="W60" s="55"/>
      <c r="X60" s="55"/>
      <c r="Y60" s="219">
        <f>V60*1.2/12</f>
        <v>0</v>
      </c>
      <c r="Z60" s="218"/>
      <c r="AA60" s="55"/>
      <c r="AB60" s="55"/>
      <c r="AC60" s="219">
        <f>Z60*1.2/12</f>
        <v>0</v>
      </c>
      <c r="AD60" s="218"/>
      <c r="AE60" s="55"/>
      <c r="AF60" s="55"/>
      <c r="AG60" s="219">
        <f>AD60*1.2/12</f>
        <v>0</v>
      </c>
    </row>
    <row r="61" spans="1:34" ht="30" customHeight="1" thickBot="1" x14ac:dyDescent="0.4">
      <c r="A61" s="198" t="s">
        <v>97</v>
      </c>
      <c r="B61" s="214"/>
      <c r="C61" s="215"/>
      <c r="D61" s="215"/>
      <c r="E61" s="216">
        <f>MIN(E16,E52+E54+E55+E56+E58+E59+E60)</f>
        <v>0</v>
      </c>
      <c r="F61" s="214"/>
      <c r="G61" s="215"/>
      <c r="H61" s="215"/>
      <c r="I61" s="216">
        <f>MIN(I16,I52+I54+I55+I56+I58+I59+I60)</f>
        <v>0</v>
      </c>
      <c r="J61" s="214"/>
      <c r="K61" s="215"/>
      <c r="L61" s="215"/>
      <c r="M61" s="216">
        <f>MIN(M16,M52+M54+M55+M56+M58+M59+M60)</f>
        <v>0</v>
      </c>
      <c r="N61" s="214"/>
      <c r="O61" s="215"/>
      <c r="P61" s="215"/>
      <c r="Q61" s="216">
        <f>MIN(Q16,Q52+Q54+Q55+Q56+Q58+Q59+Q60)</f>
        <v>0</v>
      </c>
      <c r="R61" s="214"/>
      <c r="S61" s="215"/>
      <c r="T61" s="215"/>
      <c r="U61" s="216">
        <f>MIN(U16,U52+U54+U55+U56+U58+U59+U60)</f>
        <v>0</v>
      </c>
      <c r="V61" s="214"/>
      <c r="W61" s="215"/>
      <c r="X61" s="215"/>
      <c r="Y61" s="216">
        <f>MIN(Y16,Y52+Y54+Y55+Y56+Y58+Y59+Y60)</f>
        <v>0</v>
      </c>
      <c r="Z61" s="214"/>
      <c r="AA61" s="215"/>
      <c r="AB61" s="215"/>
      <c r="AC61" s="216">
        <f>MIN(AC16,AC52+AC54+AC55+AC56+AC58+AC59+AC60)</f>
        <v>0</v>
      </c>
      <c r="AD61" s="214"/>
      <c r="AE61" s="215"/>
      <c r="AF61" s="215"/>
      <c r="AG61" s="216">
        <f>MIN(AG16,AG52+AG54+AG55+AG56+AG58+AG59+AG60)</f>
        <v>0</v>
      </c>
    </row>
    <row r="62" spans="1:34" ht="18.600000000000001" thickBot="1" x14ac:dyDescent="0.4">
      <c r="A62" s="140"/>
      <c r="B62" s="55"/>
      <c r="C62" s="55"/>
      <c r="D62" s="55"/>
      <c r="E62" s="141"/>
      <c r="F62" s="4"/>
      <c r="G62" s="4"/>
      <c r="H62" s="4"/>
      <c r="I62" s="141"/>
      <c r="J62" s="141"/>
      <c r="K62" s="141"/>
      <c r="L62" s="141"/>
      <c r="M62" s="141"/>
      <c r="N62" s="141"/>
      <c r="O62" s="141"/>
      <c r="P62" s="141"/>
      <c r="Q62" s="141"/>
      <c r="R62" s="141"/>
      <c r="S62" s="141"/>
      <c r="T62" s="141"/>
      <c r="U62" s="141"/>
      <c r="V62" s="141"/>
      <c r="W62" s="141"/>
      <c r="X62" s="141"/>
      <c r="Y62" s="141"/>
      <c r="Z62" s="141"/>
      <c r="AA62" s="141"/>
      <c r="AB62" s="141"/>
      <c r="AC62" s="141"/>
      <c r="AD62" s="4"/>
      <c r="AE62" s="4"/>
      <c r="AF62" s="4"/>
      <c r="AG62" s="141"/>
    </row>
    <row r="63" spans="1:34" ht="18" x14ac:dyDescent="0.35">
      <c r="A63" s="52" t="s">
        <v>59</v>
      </c>
      <c r="B63" s="143" t="s">
        <v>28</v>
      </c>
      <c r="C63" s="143" t="s">
        <v>29</v>
      </c>
      <c r="D63" s="43"/>
      <c r="E63" s="200"/>
      <c r="F63" s="201"/>
      <c r="G63" s="4"/>
      <c r="H63" s="4"/>
      <c r="I63" s="141"/>
      <c r="J63" s="141"/>
      <c r="K63" s="141"/>
      <c r="L63" s="141"/>
      <c r="M63" s="141"/>
      <c r="N63" s="141"/>
      <c r="O63" s="141"/>
      <c r="P63" s="141"/>
      <c r="Q63" s="141"/>
      <c r="R63" s="141"/>
      <c r="S63" s="141"/>
      <c r="T63" s="141"/>
      <c r="U63" s="141"/>
      <c r="V63" s="141"/>
      <c r="W63" s="141"/>
      <c r="X63" s="141"/>
      <c r="Y63" s="141"/>
      <c r="Z63" s="141"/>
      <c r="AA63" s="141"/>
      <c r="AB63" s="141"/>
      <c r="AC63" s="141"/>
      <c r="AD63" s="4"/>
      <c r="AE63" s="4"/>
      <c r="AF63" s="4"/>
      <c r="AG63" s="141"/>
    </row>
    <row r="64" spans="1:34" ht="15.6" x14ac:dyDescent="0.3">
      <c r="A64" s="147" t="s">
        <v>30</v>
      </c>
      <c r="B64" s="148">
        <f>ROUND(B11,0)</f>
        <v>0</v>
      </c>
      <c r="C64" s="148">
        <f>ROUND(E61+I61+M61+Q61+U61+Y61+AC61+AG61,0)</f>
        <v>0</v>
      </c>
      <c r="D64" s="142" t="str">
        <f>IF((C64&gt;=B64),"Meets WQV requirements","Does not meet WQV requirements")</f>
        <v>Meets WQV requirements</v>
      </c>
      <c r="E64" s="141"/>
      <c r="F64" s="12"/>
      <c r="G64" s="4"/>
      <c r="H64" s="4"/>
      <c r="I64" s="141"/>
      <c r="J64" s="141"/>
      <c r="K64" s="141"/>
      <c r="L64" s="141"/>
      <c r="M64" s="141"/>
      <c r="N64" s="141"/>
      <c r="O64" s="141"/>
      <c r="P64" s="141"/>
      <c r="Q64" s="141"/>
      <c r="R64" s="141"/>
      <c r="S64" s="141"/>
      <c r="T64" s="141"/>
      <c r="U64" s="141"/>
      <c r="V64" s="141"/>
      <c r="W64" s="141"/>
      <c r="X64" s="141"/>
      <c r="Y64" s="141"/>
      <c r="Z64" s="141"/>
      <c r="AA64" s="141"/>
      <c r="AB64" s="141"/>
      <c r="AC64" s="141"/>
      <c r="AD64" s="4"/>
      <c r="AE64" s="4"/>
      <c r="AF64" s="4"/>
      <c r="AG64" s="141"/>
    </row>
    <row r="65" spans="1:33" ht="16.2" thickBot="1" x14ac:dyDescent="0.35">
      <c r="A65" s="152" t="s">
        <v>31</v>
      </c>
      <c r="B65" s="153">
        <f>ROUND(B12,0)</f>
        <v>0</v>
      </c>
      <c r="C65" s="153">
        <f>ROUND(E52+I52+M52+Q52+U52+Y52+AC52+AG52,0)</f>
        <v>0</v>
      </c>
      <c r="D65" s="202" t="str">
        <f>IF((C65&gt;=B65),"Meets RRV requirements","Does not meet RRV requirements")</f>
        <v>Meets RRV requirements</v>
      </c>
      <c r="E65" s="203"/>
      <c r="F65" s="20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ht="15" thickBot="1" x14ac:dyDescent="0.3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x14ac:dyDescent="0.3">
      <c r="A67" s="205" t="s">
        <v>0</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x14ac:dyDescent="0.3">
      <c r="A68" s="206" t="s">
        <v>1</v>
      </c>
      <c r="B68" s="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x14ac:dyDescent="0.3">
      <c r="A69" s="207" t="s">
        <v>2</v>
      </c>
      <c r="B69" s="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ht="15" thickBot="1" x14ac:dyDescent="0.35">
      <c r="A70" s="208" t="s">
        <v>17</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x14ac:dyDescent="0.3">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x14ac:dyDescent="0.3">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x14ac:dyDescent="0.3">
      <c r="A73" s="160" t="s">
        <v>101</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sheetData>
  <sheetProtection algorithmName="SHA-512" hashValue="p50Yxl4qDqhMX8igJgFSuvQxBGZUjE+Su9tMvOcxwbEH3w4GRPXNYvIbpQppDRYdvCfHtknFQ7VS+bAQsdX+0w==" saltValue="CrlFKrlj76e3epafLZq6nw==" spinCount="100000" sheet="1" objects="1" scenarios="1"/>
  <mergeCells count="26">
    <mergeCell ref="Z14:AC14"/>
    <mergeCell ref="Z15:AC15"/>
    <mergeCell ref="Z17:AC17"/>
    <mergeCell ref="N17:Q17"/>
    <mergeCell ref="R14:U14"/>
    <mergeCell ref="R15:U15"/>
    <mergeCell ref="R17:U17"/>
    <mergeCell ref="V14:Y14"/>
    <mergeCell ref="V15:Y15"/>
    <mergeCell ref="V17:Y17"/>
    <mergeCell ref="B17:E17"/>
    <mergeCell ref="F17:I17"/>
    <mergeCell ref="AD17:AG17"/>
    <mergeCell ref="AD14:AG14"/>
    <mergeCell ref="C11:AG11"/>
    <mergeCell ref="C12:AG12"/>
    <mergeCell ref="B14:E14"/>
    <mergeCell ref="F14:I14"/>
    <mergeCell ref="B15:E15"/>
    <mergeCell ref="F15:I15"/>
    <mergeCell ref="AD15:AG15"/>
    <mergeCell ref="J14:M14"/>
    <mergeCell ref="J15:M15"/>
    <mergeCell ref="J17:M17"/>
    <mergeCell ref="N14:Q14"/>
    <mergeCell ref="N15:Q15"/>
  </mergeCells>
  <conditionalFormatting sqref="D64">
    <cfRule type="cellIs" dxfId="9" priority="1" operator="equal">
      <formula>"Does not meet WQV requirements"</formula>
    </cfRule>
    <cfRule type="cellIs" dxfId="8" priority="3" operator="equal">
      <formula>"Does not met WQV requirements"</formula>
    </cfRule>
    <cfRule type="cellIs" dxfId="7" priority="5" operator="equal">
      <formula>"Meets WQV requirements"</formula>
    </cfRule>
  </conditionalFormatting>
  <conditionalFormatting sqref="D65">
    <cfRule type="cellIs" dxfId="6" priority="2" operator="equal">
      <formula>"Does not meet RRV requirements"</formula>
    </cfRule>
    <cfRule type="cellIs" dxfId="5" priority="4" operator="equal">
      <formula>"Meets RRV requirements"</formula>
    </cfRule>
  </conditionalFormatting>
  <pageMargins left="0.7" right="0.7" top="0.75" bottom="0.75" header="0.3" footer="0.3"/>
  <pageSetup scale="46" fitToHeight="0"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9"/>
  <sheetViews>
    <sheetView zoomScale="70" zoomScaleNormal="70" workbookViewId="0"/>
  </sheetViews>
  <sheetFormatPr defaultRowHeight="14.4" x14ac:dyDescent="0.3"/>
  <cols>
    <col min="1" max="1" width="45.88671875" customWidth="1"/>
    <col min="2" max="33" width="12.6640625" customWidth="1"/>
  </cols>
  <sheetData>
    <row r="1" spans="1:33" ht="18" x14ac:dyDescent="0.35">
      <c r="A1" s="41" t="s">
        <v>80</v>
      </c>
      <c r="B1" s="42"/>
      <c r="C1" s="42"/>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4"/>
    </row>
    <row r="2" spans="1:33" ht="18.600000000000001" thickBot="1" x14ac:dyDescent="0.4">
      <c r="A2" s="45" t="s">
        <v>4</v>
      </c>
      <c r="B2" s="35"/>
      <c r="C2" s="161"/>
      <c r="D2" s="16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162"/>
    </row>
    <row r="3" spans="1:33" ht="10.199999999999999" customHeight="1" thickBot="1" x14ac:dyDescent="0.35">
      <c r="A3" s="5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8"/>
    </row>
    <row r="4" spans="1:33" ht="18" x14ac:dyDescent="0.35">
      <c r="A4" s="163" t="s">
        <v>79</v>
      </c>
      <c r="B4" s="164" t="s">
        <v>12</v>
      </c>
      <c r="C4" s="164" t="s">
        <v>37</v>
      </c>
      <c r="D4" s="165" t="s">
        <v>49</v>
      </c>
      <c r="E4" s="166"/>
      <c r="F4" s="166"/>
      <c r="G4" s="55"/>
      <c r="H4" s="55"/>
      <c r="I4" s="55"/>
      <c r="J4" s="55"/>
      <c r="K4" s="55"/>
      <c r="L4" s="55"/>
      <c r="M4" s="55"/>
      <c r="N4" s="55"/>
      <c r="O4" s="55"/>
      <c r="P4" s="55"/>
      <c r="Q4" s="55"/>
      <c r="R4" s="55"/>
      <c r="S4" s="55"/>
      <c r="T4" s="55"/>
      <c r="U4" s="55"/>
      <c r="V4" s="55"/>
      <c r="W4" s="55"/>
      <c r="X4" s="55"/>
      <c r="Y4" s="55"/>
      <c r="Z4" s="55"/>
      <c r="AA4" s="55"/>
      <c r="AB4" s="55"/>
      <c r="AC4" s="55"/>
      <c r="AD4" s="55"/>
      <c r="AE4" s="55"/>
      <c r="AF4" s="55"/>
      <c r="AG4" s="56"/>
    </row>
    <row r="5" spans="1:33" x14ac:dyDescent="0.3">
      <c r="A5" s="57" t="s">
        <v>25</v>
      </c>
      <c r="B5" s="36"/>
      <c r="C5" s="69">
        <f>B5/43560</f>
        <v>0</v>
      </c>
      <c r="D5" s="70" t="e">
        <f>C5/$C$8</f>
        <v>#DIV/0!</v>
      </c>
      <c r="E5" s="7"/>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6"/>
    </row>
    <row r="6" spans="1:33" x14ac:dyDescent="0.3">
      <c r="A6" s="60" t="s">
        <v>34</v>
      </c>
      <c r="B6" s="36"/>
      <c r="C6" s="69">
        <f t="shared" ref="C6:C7" si="0">B6/43560</f>
        <v>0</v>
      </c>
      <c r="D6" s="70" t="e">
        <f>C6/$C$8</f>
        <v>#DIV/0!</v>
      </c>
      <c r="E6" s="7"/>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6"/>
    </row>
    <row r="7" spans="1:33" x14ac:dyDescent="0.3">
      <c r="A7" s="60" t="s">
        <v>66</v>
      </c>
      <c r="B7" s="36"/>
      <c r="C7" s="69">
        <f t="shared" si="0"/>
        <v>0</v>
      </c>
      <c r="D7" s="70" t="e">
        <f t="shared" ref="D7" si="1">C7/$C$8</f>
        <v>#DIV/0!</v>
      </c>
      <c r="E7" s="7"/>
      <c r="F7" s="55"/>
      <c r="G7" s="55"/>
      <c r="H7" s="55"/>
      <c r="I7" s="3"/>
      <c r="J7" s="3"/>
      <c r="K7" s="3"/>
      <c r="L7" s="3"/>
      <c r="M7" s="3"/>
      <c r="N7" s="3"/>
      <c r="O7" s="3"/>
      <c r="P7" s="3"/>
      <c r="Q7" s="3"/>
      <c r="R7" s="3"/>
      <c r="S7" s="3"/>
      <c r="T7" s="3"/>
      <c r="U7" s="3"/>
      <c r="V7" s="3"/>
      <c r="W7" s="3"/>
      <c r="X7" s="3"/>
      <c r="Y7" s="3"/>
      <c r="Z7" s="3"/>
      <c r="AA7" s="3"/>
      <c r="AB7" s="3"/>
      <c r="AC7" s="3"/>
      <c r="AD7" s="4"/>
      <c r="AE7" s="4"/>
      <c r="AF7" s="4"/>
      <c r="AG7" s="12"/>
    </row>
    <row r="8" spans="1:33" ht="15" thickBot="1" x14ac:dyDescent="0.35">
      <c r="A8" s="60" t="s">
        <v>18</v>
      </c>
      <c r="B8" s="20">
        <f>SUM(B5:B7)</f>
        <v>0</v>
      </c>
      <c r="C8" s="167">
        <f>SUM(C5:C7)</f>
        <v>0</v>
      </c>
      <c r="D8" s="70" t="e">
        <f>C8/$C$8</f>
        <v>#DIV/0!</v>
      </c>
      <c r="E8" s="7"/>
      <c r="F8" s="55"/>
      <c r="G8" s="55"/>
      <c r="H8" s="55"/>
      <c r="I8" s="3"/>
      <c r="J8" s="3"/>
      <c r="K8" s="3"/>
      <c r="L8" s="3"/>
      <c r="M8" s="3"/>
      <c r="N8" s="3"/>
      <c r="O8" s="3"/>
      <c r="P8" s="3"/>
      <c r="Q8" s="3"/>
      <c r="R8" s="3"/>
      <c r="S8" s="3"/>
      <c r="T8" s="3"/>
      <c r="U8" s="3"/>
      <c r="V8" s="3"/>
      <c r="W8" s="3"/>
      <c r="X8" s="3"/>
      <c r="Y8" s="3"/>
      <c r="Z8" s="3"/>
      <c r="AA8" s="3"/>
      <c r="AB8" s="3"/>
      <c r="AC8" s="3"/>
      <c r="AD8" s="3"/>
      <c r="AE8" s="4"/>
      <c r="AF8" s="4"/>
      <c r="AG8" s="12"/>
    </row>
    <row r="9" spans="1:33" ht="10.199999999999999" customHeight="1" thickBot="1" x14ac:dyDescent="0.35">
      <c r="A9" s="51"/>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8"/>
    </row>
    <row r="10" spans="1:33" ht="18" x14ac:dyDescent="0.35">
      <c r="A10" s="163" t="s">
        <v>74</v>
      </c>
      <c r="B10" s="164" t="s">
        <v>12</v>
      </c>
      <c r="C10" s="164" t="s">
        <v>37</v>
      </c>
      <c r="D10" s="165" t="s">
        <v>49</v>
      </c>
      <c r="E10" s="166"/>
      <c r="F10" s="166"/>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6"/>
    </row>
    <row r="11" spans="1:33" x14ac:dyDescent="0.3">
      <c r="A11" s="57" t="s">
        <v>25</v>
      </c>
      <c r="B11" s="36"/>
      <c r="C11" s="69">
        <f>B11/43560</f>
        <v>0</v>
      </c>
      <c r="D11" s="70" t="e">
        <f>C11/$C$14</f>
        <v>#DIV/0!</v>
      </c>
      <c r="E11" s="7"/>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6"/>
    </row>
    <row r="12" spans="1:33" x14ac:dyDescent="0.3">
      <c r="A12" s="60" t="s">
        <v>34</v>
      </c>
      <c r="B12" s="36"/>
      <c r="C12" s="69">
        <f t="shared" ref="C12:C13" si="2">B12/43560</f>
        <v>0</v>
      </c>
      <c r="D12" s="70" t="e">
        <f t="shared" ref="D12" si="3">C12/$C$14</f>
        <v>#DIV/0!</v>
      </c>
      <c r="E12" s="7"/>
      <c r="F12" s="210" t="str">
        <f>IF(B8=B14,"","ERROR: TOTAL AREA MUST BE EQUAL FOR EXISTING AND PROPOSED LAND USE.")</f>
        <v/>
      </c>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6"/>
    </row>
    <row r="13" spans="1:33" x14ac:dyDescent="0.3">
      <c r="A13" s="60" t="s">
        <v>66</v>
      </c>
      <c r="B13" s="36"/>
      <c r="C13" s="69">
        <f t="shared" si="2"/>
        <v>0</v>
      </c>
      <c r="D13" s="70" t="e">
        <f>C13/$C$14</f>
        <v>#DIV/0!</v>
      </c>
      <c r="E13" s="7"/>
      <c r="F13" s="55"/>
      <c r="G13" s="55"/>
      <c r="H13" s="55"/>
      <c r="I13" s="3"/>
      <c r="J13" s="3"/>
      <c r="K13" s="3"/>
      <c r="L13" s="3"/>
      <c r="M13" s="3"/>
      <c r="N13" s="3"/>
      <c r="O13" s="3"/>
      <c r="P13" s="3"/>
      <c r="Q13" s="3"/>
      <c r="R13" s="3"/>
      <c r="S13" s="3"/>
      <c r="T13" s="3"/>
      <c r="U13" s="3"/>
      <c r="V13" s="3"/>
      <c r="W13" s="3"/>
      <c r="X13" s="3"/>
      <c r="Y13" s="3"/>
      <c r="Z13" s="3"/>
      <c r="AA13" s="3"/>
      <c r="AB13" s="3"/>
      <c r="AC13" s="3"/>
      <c r="AD13" s="4"/>
      <c r="AE13" s="4"/>
      <c r="AF13" s="4"/>
      <c r="AG13" s="12"/>
    </row>
    <row r="14" spans="1:33" ht="15" thickBot="1" x14ac:dyDescent="0.35">
      <c r="A14" s="60" t="s">
        <v>18</v>
      </c>
      <c r="B14" s="20">
        <f>SUM(B11:B13)</f>
        <v>0</v>
      </c>
      <c r="C14" s="167">
        <f>SUM(C11:C13)</f>
        <v>0</v>
      </c>
      <c r="D14" s="168" t="e">
        <f>C14/$C$14</f>
        <v>#DIV/0!</v>
      </c>
      <c r="E14" s="7"/>
      <c r="F14" s="55"/>
      <c r="G14" s="55"/>
      <c r="H14" s="55"/>
      <c r="I14" s="3"/>
      <c r="J14" s="3"/>
      <c r="K14" s="3"/>
      <c r="L14" s="3"/>
      <c r="M14" s="3"/>
      <c r="N14" s="3"/>
      <c r="O14" s="3"/>
      <c r="P14" s="3"/>
      <c r="Q14" s="3"/>
      <c r="R14" s="3"/>
      <c r="S14" s="3"/>
      <c r="T14" s="3"/>
      <c r="U14" s="3"/>
      <c r="V14" s="3"/>
      <c r="W14" s="3"/>
      <c r="X14" s="3"/>
      <c r="Y14" s="3"/>
      <c r="Z14" s="3"/>
      <c r="AA14" s="3"/>
      <c r="AB14" s="3"/>
      <c r="AC14" s="3"/>
      <c r="AD14" s="3"/>
      <c r="AE14" s="4"/>
      <c r="AF14" s="4"/>
      <c r="AG14" s="12"/>
    </row>
    <row r="15" spans="1:33" ht="10.199999999999999" customHeight="1" thickBot="1" x14ac:dyDescent="0.35">
      <c r="A15" s="51"/>
      <c r="B15" s="90"/>
      <c r="C15" s="169"/>
      <c r="D15" s="169"/>
      <c r="E15" s="90"/>
      <c r="F15" s="17"/>
      <c r="G15" s="17"/>
      <c r="H15" s="17"/>
      <c r="I15" s="15"/>
      <c r="J15" s="15"/>
      <c r="K15" s="15"/>
      <c r="L15" s="15"/>
      <c r="M15" s="15"/>
      <c r="N15" s="15"/>
      <c r="O15" s="15"/>
      <c r="P15" s="15"/>
      <c r="Q15" s="15"/>
      <c r="R15" s="15"/>
      <c r="S15" s="15"/>
      <c r="T15" s="15"/>
      <c r="U15" s="15"/>
      <c r="V15" s="15"/>
      <c r="W15" s="15"/>
      <c r="X15" s="15"/>
      <c r="Y15" s="15"/>
      <c r="Z15" s="15"/>
      <c r="AA15" s="15"/>
      <c r="AB15" s="15"/>
      <c r="AC15" s="15"/>
      <c r="AD15" s="16"/>
      <c r="AE15" s="17"/>
      <c r="AF15" s="17"/>
      <c r="AG15" s="18"/>
    </row>
    <row r="16" spans="1:33" ht="18" x14ac:dyDescent="0.35">
      <c r="A16" s="170" t="s">
        <v>75</v>
      </c>
      <c r="B16" s="81"/>
      <c r="C16" s="171"/>
      <c r="D16" s="171"/>
      <c r="E16" s="172"/>
      <c r="F16" s="9"/>
      <c r="G16" s="43"/>
      <c r="H16" s="43"/>
      <c r="I16" s="10"/>
      <c r="J16" s="10"/>
      <c r="K16" s="10"/>
      <c r="L16" s="10"/>
      <c r="M16" s="10"/>
      <c r="N16" s="10"/>
      <c r="O16" s="10"/>
      <c r="P16" s="10"/>
      <c r="Q16" s="10"/>
      <c r="R16" s="10"/>
      <c r="S16" s="10"/>
      <c r="T16" s="10"/>
      <c r="U16" s="10"/>
      <c r="V16" s="10"/>
      <c r="W16" s="10"/>
      <c r="X16" s="10"/>
      <c r="Y16" s="10"/>
      <c r="Z16" s="10"/>
      <c r="AA16" s="10"/>
      <c r="AB16" s="10"/>
      <c r="AC16" s="10"/>
      <c r="AD16" s="8"/>
      <c r="AE16" s="9"/>
      <c r="AF16" s="9"/>
      <c r="AG16" s="13"/>
    </row>
    <row r="17" spans="1:38" ht="73.8" customHeight="1" x14ac:dyDescent="0.3">
      <c r="A17" s="173" t="s">
        <v>26</v>
      </c>
      <c r="B17" s="174">
        <f>IF((B12+B13)&gt;(B6+B7),((B6+B7)*0.2*1.2/12)+(1.2*((B12+B13)-(B6+B7))/12),IF((B12+B13)=(B6+B7),(B6+B7)*0.2*1.2/12,IF((B12+B13)&lt;=0.8*(B6+B7),0,((B12+B13)-0.8*(B6+B7))*1.2/12)))</f>
        <v>0</v>
      </c>
      <c r="C17" s="232" t="s">
        <v>81</v>
      </c>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3"/>
    </row>
    <row r="18" spans="1:38" ht="59.4" customHeight="1" thickBot="1" x14ac:dyDescent="0.35">
      <c r="A18" s="86" t="s">
        <v>27</v>
      </c>
      <c r="B18" s="175">
        <f>IF((B12+B13)&gt;(B6+B7),0.8*((B12+B13)-(B6+B7))/12,0)</f>
        <v>0</v>
      </c>
      <c r="C18" s="232" t="s">
        <v>82</v>
      </c>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3"/>
    </row>
    <row r="19" spans="1:38" ht="10.199999999999999" customHeight="1" thickBot="1" x14ac:dyDescent="0.35">
      <c r="A19" s="88"/>
      <c r="B19" s="89"/>
      <c r="C19" s="80"/>
      <c r="D19" s="80"/>
      <c r="E19" s="78"/>
      <c r="F19" s="176"/>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177"/>
    </row>
    <row r="20" spans="1:38" ht="18" x14ac:dyDescent="0.35">
      <c r="A20" s="178" t="s">
        <v>76</v>
      </c>
      <c r="B20" s="237" t="s">
        <v>88</v>
      </c>
      <c r="C20" s="238"/>
      <c r="D20" s="238"/>
      <c r="E20" s="239"/>
      <c r="F20" s="237" t="s">
        <v>89</v>
      </c>
      <c r="G20" s="238"/>
      <c r="H20" s="238"/>
      <c r="I20" s="239"/>
      <c r="J20" s="237" t="s">
        <v>90</v>
      </c>
      <c r="K20" s="238"/>
      <c r="L20" s="238"/>
      <c r="M20" s="239"/>
      <c r="N20" s="237" t="s">
        <v>91</v>
      </c>
      <c r="O20" s="238"/>
      <c r="P20" s="238"/>
      <c r="Q20" s="239"/>
      <c r="R20" s="237" t="s">
        <v>92</v>
      </c>
      <c r="S20" s="238"/>
      <c r="T20" s="238"/>
      <c r="U20" s="239"/>
      <c r="V20" s="237" t="s">
        <v>93</v>
      </c>
      <c r="W20" s="238"/>
      <c r="X20" s="238"/>
      <c r="Y20" s="239"/>
      <c r="Z20" s="237" t="s">
        <v>94</v>
      </c>
      <c r="AA20" s="238"/>
      <c r="AB20" s="238"/>
      <c r="AC20" s="239"/>
      <c r="AD20" s="237" t="s">
        <v>95</v>
      </c>
      <c r="AE20" s="238"/>
      <c r="AF20" s="238"/>
      <c r="AG20" s="239"/>
    </row>
    <row r="21" spans="1:38" ht="44.4" customHeight="1" x14ac:dyDescent="0.35">
      <c r="A21" s="179"/>
      <c r="B21" s="240" t="s">
        <v>83</v>
      </c>
      <c r="C21" s="241"/>
      <c r="D21" s="241"/>
      <c r="E21" s="242"/>
      <c r="F21" s="240" t="s">
        <v>83</v>
      </c>
      <c r="G21" s="241"/>
      <c r="H21" s="241"/>
      <c r="I21" s="242"/>
      <c r="J21" s="240" t="s">
        <v>83</v>
      </c>
      <c r="K21" s="241"/>
      <c r="L21" s="241"/>
      <c r="M21" s="242"/>
      <c r="N21" s="240" t="s">
        <v>83</v>
      </c>
      <c r="O21" s="241"/>
      <c r="P21" s="241"/>
      <c r="Q21" s="242"/>
      <c r="R21" s="240" t="s">
        <v>83</v>
      </c>
      <c r="S21" s="241"/>
      <c r="T21" s="241"/>
      <c r="U21" s="242"/>
      <c r="V21" s="240" t="s">
        <v>83</v>
      </c>
      <c r="W21" s="241"/>
      <c r="X21" s="241"/>
      <c r="Y21" s="242"/>
      <c r="Z21" s="240" t="s">
        <v>83</v>
      </c>
      <c r="AA21" s="241"/>
      <c r="AB21" s="241"/>
      <c r="AC21" s="242"/>
      <c r="AD21" s="240" t="s">
        <v>83</v>
      </c>
      <c r="AE21" s="241"/>
      <c r="AF21" s="241"/>
      <c r="AG21" s="242"/>
    </row>
    <row r="22" spans="1:38" ht="47.4" customHeight="1" x14ac:dyDescent="0.35">
      <c r="A22" s="212" t="str">
        <f>IF(SUM(C22,G22,AE22)&gt;B14,"ERROR: SUM OF IMPERVIOUS AREAS CANNOT EXCEED TOTAL SITE AREA.","")</f>
        <v/>
      </c>
      <c r="B22" s="93" t="s">
        <v>33</v>
      </c>
      <c r="C22" s="29"/>
      <c r="D22" s="94" t="s">
        <v>32</v>
      </c>
      <c r="E22" s="95">
        <f>C22*1.2/12</f>
        <v>0</v>
      </c>
      <c r="F22" s="93" t="s">
        <v>33</v>
      </c>
      <c r="G22" s="29"/>
      <c r="H22" s="94" t="s">
        <v>32</v>
      </c>
      <c r="I22" s="95">
        <f>G22*1.2/12</f>
        <v>0</v>
      </c>
      <c r="J22" s="93" t="s">
        <v>33</v>
      </c>
      <c r="K22" s="29"/>
      <c r="L22" s="94" t="s">
        <v>32</v>
      </c>
      <c r="M22" s="95">
        <f>K22*1.2/12</f>
        <v>0</v>
      </c>
      <c r="N22" s="93" t="s">
        <v>33</v>
      </c>
      <c r="O22" s="29"/>
      <c r="P22" s="94" t="s">
        <v>32</v>
      </c>
      <c r="Q22" s="95">
        <f>O22*1.2/12</f>
        <v>0</v>
      </c>
      <c r="R22" s="93" t="s">
        <v>33</v>
      </c>
      <c r="S22" s="29"/>
      <c r="T22" s="94" t="s">
        <v>32</v>
      </c>
      <c r="U22" s="95">
        <f>S22*1.2/12</f>
        <v>0</v>
      </c>
      <c r="V22" s="93" t="s">
        <v>33</v>
      </c>
      <c r="W22" s="29"/>
      <c r="X22" s="94" t="s">
        <v>32</v>
      </c>
      <c r="Y22" s="95">
        <f>W22*1.2/12</f>
        <v>0</v>
      </c>
      <c r="Z22" s="93" t="s">
        <v>33</v>
      </c>
      <c r="AA22" s="29"/>
      <c r="AB22" s="94" t="s">
        <v>32</v>
      </c>
      <c r="AC22" s="95">
        <f>AA22*1.2/12</f>
        <v>0</v>
      </c>
      <c r="AD22" s="93" t="s">
        <v>33</v>
      </c>
      <c r="AE22" s="29">
        <v>0</v>
      </c>
      <c r="AF22" s="94" t="s">
        <v>32</v>
      </c>
      <c r="AG22" s="96">
        <f>AE22*1.2/12</f>
        <v>0</v>
      </c>
    </row>
    <row r="23" spans="1:38" ht="18" customHeight="1" x14ac:dyDescent="0.35">
      <c r="A23" s="180"/>
      <c r="B23" s="228" t="s">
        <v>35</v>
      </c>
      <c r="C23" s="229"/>
      <c r="D23" s="229"/>
      <c r="E23" s="230"/>
      <c r="F23" s="228" t="s">
        <v>35</v>
      </c>
      <c r="G23" s="229"/>
      <c r="H23" s="229"/>
      <c r="I23" s="230"/>
      <c r="J23" s="228" t="s">
        <v>35</v>
      </c>
      <c r="K23" s="229"/>
      <c r="L23" s="229"/>
      <c r="M23" s="230"/>
      <c r="N23" s="228" t="s">
        <v>35</v>
      </c>
      <c r="O23" s="229"/>
      <c r="P23" s="229"/>
      <c r="Q23" s="230"/>
      <c r="R23" s="228" t="s">
        <v>35</v>
      </c>
      <c r="S23" s="229"/>
      <c r="T23" s="229"/>
      <c r="U23" s="230"/>
      <c r="V23" s="228" t="s">
        <v>35</v>
      </c>
      <c r="W23" s="229"/>
      <c r="X23" s="229"/>
      <c r="Y23" s="230"/>
      <c r="Z23" s="228" t="s">
        <v>35</v>
      </c>
      <c r="AA23" s="229"/>
      <c r="AB23" s="229"/>
      <c r="AC23" s="230"/>
      <c r="AD23" s="228" t="s">
        <v>35</v>
      </c>
      <c r="AE23" s="229"/>
      <c r="AF23" s="229"/>
      <c r="AG23" s="230"/>
    </row>
    <row r="24" spans="1:38" ht="31.95" customHeight="1" x14ac:dyDescent="0.35">
      <c r="A24" s="181" t="s">
        <v>57</v>
      </c>
      <c r="B24" s="101" t="s">
        <v>12</v>
      </c>
      <c r="C24" s="99" t="s">
        <v>13</v>
      </c>
      <c r="D24" s="182" t="s">
        <v>9</v>
      </c>
      <c r="E24" s="100" t="s">
        <v>31</v>
      </c>
      <c r="F24" s="101" t="s">
        <v>12</v>
      </c>
      <c r="G24" s="99" t="s">
        <v>13</v>
      </c>
      <c r="H24" s="182" t="s">
        <v>9</v>
      </c>
      <c r="I24" s="100" t="s">
        <v>31</v>
      </c>
      <c r="J24" s="101" t="s">
        <v>12</v>
      </c>
      <c r="K24" s="99" t="s">
        <v>13</v>
      </c>
      <c r="L24" s="182" t="s">
        <v>9</v>
      </c>
      <c r="M24" s="100" t="s">
        <v>31</v>
      </c>
      <c r="N24" s="101" t="s">
        <v>12</v>
      </c>
      <c r="O24" s="99" t="s">
        <v>13</v>
      </c>
      <c r="P24" s="182" t="s">
        <v>9</v>
      </c>
      <c r="Q24" s="100" t="s">
        <v>31</v>
      </c>
      <c r="R24" s="101" t="s">
        <v>12</v>
      </c>
      <c r="S24" s="99" t="s">
        <v>13</v>
      </c>
      <c r="T24" s="182" t="s">
        <v>9</v>
      </c>
      <c r="U24" s="100" t="s">
        <v>31</v>
      </c>
      <c r="V24" s="101" t="s">
        <v>12</v>
      </c>
      <c r="W24" s="99" t="s">
        <v>13</v>
      </c>
      <c r="X24" s="182" t="s">
        <v>9</v>
      </c>
      <c r="Y24" s="100" t="s">
        <v>31</v>
      </c>
      <c r="Z24" s="101" t="s">
        <v>12</v>
      </c>
      <c r="AA24" s="99" t="s">
        <v>13</v>
      </c>
      <c r="AB24" s="182" t="s">
        <v>9</v>
      </c>
      <c r="AC24" s="100" t="s">
        <v>31</v>
      </c>
      <c r="AD24" s="101" t="s">
        <v>12</v>
      </c>
      <c r="AE24" s="99" t="s">
        <v>13</v>
      </c>
      <c r="AF24" s="182" t="s">
        <v>9</v>
      </c>
      <c r="AG24" s="100" t="s">
        <v>31</v>
      </c>
    </row>
    <row r="25" spans="1:38" ht="19.2" customHeight="1" x14ac:dyDescent="0.3">
      <c r="A25" s="114" t="s">
        <v>36</v>
      </c>
      <c r="B25" s="183"/>
      <c r="C25" s="184"/>
      <c r="D25" s="184"/>
      <c r="E25" s="103"/>
      <c r="F25" s="183"/>
      <c r="G25" s="184"/>
      <c r="H25" s="184"/>
      <c r="I25" s="103"/>
      <c r="J25" s="183"/>
      <c r="K25" s="184"/>
      <c r="L25" s="184"/>
      <c r="M25" s="103"/>
      <c r="N25" s="183"/>
      <c r="O25" s="184"/>
      <c r="P25" s="184"/>
      <c r="Q25" s="103"/>
      <c r="R25" s="183"/>
      <c r="S25" s="184"/>
      <c r="T25" s="184"/>
      <c r="U25" s="103"/>
      <c r="V25" s="183"/>
      <c r="W25" s="184"/>
      <c r="X25" s="184"/>
      <c r="Y25" s="103"/>
      <c r="Z25" s="183"/>
      <c r="AA25" s="184"/>
      <c r="AB25" s="184"/>
      <c r="AC25" s="103"/>
      <c r="AD25" s="183"/>
      <c r="AE25" s="184"/>
      <c r="AF25" s="184"/>
      <c r="AG25" s="103"/>
    </row>
    <row r="26" spans="1:38" ht="16.95" customHeight="1" x14ac:dyDescent="0.3">
      <c r="A26" s="57" t="s">
        <v>51</v>
      </c>
      <c r="B26" s="31"/>
      <c r="C26" s="105">
        <v>1</v>
      </c>
      <c r="D26" s="185">
        <v>0.18</v>
      </c>
      <c r="E26" s="107">
        <f>B26*C26*D26</f>
        <v>0</v>
      </c>
      <c r="F26" s="31"/>
      <c r="G26" s="105">
        <v>1</v>
      </c>
      <c r="H26" s="185">
        <v>0.18</v>
      </c>
      <c r="I26" s="107">
        <f>F26*G26*H26</f>
        <v>0</v>
      </c>
      <c r="J26" s="31"/>
      <c r="K26" s="105">
        <v>1</v>
      </c>
      <c r="L26" s="185">
        <v>0.18</v>
      </c>
      <c r="M26" s="107">
        <f>J26*K26*L26</f>
        <v>0</v>
      </c>
      <c r="N26" s="31"/>
      <c r="O26" s="105">
        <v>1</v>
      </c>
      <c r="P26" s="185">
        <v>0.18</v>
      </c>
      <c r="Q26" s="107">
        <f>N26*O26*P26</f>
        <v>0</v>
      </c>
      <c r="R26" s="31"/>
      <c r="S26" s="105">
        <v>1</v>
      </c>
      <c r="T26" s="185">
        <v>0.18</v>
      </c>
      <c r="U26" s="107">
        <f>R26*S26*T26</f>
        <v>0</v>
      </c>
      <c r="V26" s="31"/>
      <c r="W26" s="105">
        <v>1</v>
      </c>
      <c r="X26" s="185">
        <v>0.18</v>
      </c>
      <c r="Y26" s="107">
        <f>V26*W26*X26</f>
        <v>0</v>
      </c>
      <c r="Z26" s="31"/>
      <c r="AA26" s="105">
        <v>1</v>
      </c>
      <c r="AB26" s="185">
        <v>0.18</v>
      </c>
      <c r="AC26" s="107">
        <f>Z26*AA26*AB26</f>
        <v>0</v>
      </c>
      <c r="AD26" s="31"/>
      <c r="AE26" s="105">
        <v>1</v>
      </c>
      <c r="AF26" s="185">
        <v>0.18</v>
      </c>
      <c r="AG26" s="107">
        <f>AD26*AE26*AF26</f>
        <v>0</v>
      </c>
    </row>
    <row r="27" spans="1:38" ht="15.6" customHeight="1" x14ac:dyDescent="0.3">
      <c r="A27" s="57" t="s">
        <v>70</v>
      </c>
      <c r="B27" s="31"/>
      <c r="C27" s="105">
        <v>2</v>
      </c>
      <c r="D27" s="186">
        <v>0.18</v>
      </c>
      <c r="E27" s="107">
        <f>B27*C27*D27</f>
        <v>0</v>
      </c>
      <c r="F27" s="31"/>
      <c r="G27" s="105">
        <v>2</v>
      </c>
      <c r="H27" s="186">
        <v>0.18</v>
      </c>
      <c r="I27" s="107">
        <f>F27*G27*H27</f>
        <v>0</v>
      </c>
      <c r="J27" s="31"/>
      <c r="K27" s="105">
        <v>2</v>
      </c>
      <c r="L27" s="186">
        <v>0.18</v>
      </c>
      <c r="M27" s="107">
        <f>J27*K27*L27</f>
        <v>0</v>
      </c>
      <c r="N27" s="31"/>
      <c r="O27" s="105">
        <v>2</v>
      </c>
      <c r="P27" s="186">
        <v>0.18</v>
      </c>
      <c r="Q27" s="107">
        <f>N27*O27*P27</f>
        <v>0</v>
      </c>
      <c r="R27" s="31"/>
      <c r="S27" s="105">
        <v>2</v>
      </c>
      <c r="T27" s="186">
        <v>0.18</v>
      </c>
      <c r="U27" s="107">
        <f>R27*S27*T27</f>
        <v>0</v>
      </c>
      <c r="V27" s="31"/>
      <c r="W27" s="105">
        <v>2</v>
      </c>
      <c r="X27" s="186">
        <v>0.18</v>
      </c>
      <c r="Y27" s="107">
        <f>V27*W27*X27</f>
        <v>0</v>
      </c>
      <c r="Z27" s="31"/>
      <c r="AA27" s="105">
        <v>2</v>
      </c>
      <c r="AB27" s="186">
        <v>0.18</v>
      </c>
      <c r="AC27" s="107">
        <f>Z27*AA27*AB27</f>
        <v>0</v>
      </c>
      <c r="AD27" s="31"/>
      <c r="AE27" s="105">
        <v>2</v>
      </c>
      <c r="AF27" s="186">
        <v>0.18</v>
      </c>
      <c r="AG27" s="107">
        <f>AD27*AE27*AF27</f>
        <v>0</v>
      </c>
    </row>
    <row r="28" spans="1:38" ht="15" customHeight="1" x14ac:dyDescent="0.3">
      <c r="A28" s="57" t="s">
        <v>15</v>
      </c>
      <c r="B28" s="187"/>
      <c r="C28" s="188"/>
      <c r="D28" s="189"/>
      <c r="E28" s="190">
        <f>SUM(E26:E27)</f>
        <v>0</v>
      </c>
      <c r="F28" s="187"/>
      <c r="G28" s="188"/>
      <c r="H28" s="189"/>
      <c r="I28" s="190">
        <f>SUM(I26:I27)</f>
        <v>0</v>
      </c>
      <c r="J28" s="187"/>
      <c r="K28" s="188"/>
      <c r="L28" s="189"/>
      <c r="M28" s="190">
        <f>SUM(M26:M27)</f>
        <v>0</v>
      </c>
      <c r="N28" s="187"/>
      <c r="O28" s="188"/>
      <c r="P28" s="189"/>
      <c r="Q28" s="190">
        <f>SUM(Q26:Q27)</f>
        <v>0</v>
      </c>
      <c r="R28" s="187"/>
      <c r="S28" s="188"/>
      <c r="T28" s="189"/>
      <c r="U28" s="190">
        <f>SUM(U26:U27)</f>
        <v>0</v>
      </c>
      <c r="V28" s="187"/>
      <c r="W28" s="188"/>
      <c r="X28" s="189"/>
      <c r="Y28" s="190">
        <f>SUM(Y26:Y27)</f>
        <v>0</v>
      </c>
      <c r="Z28" s="187"/>
      <c r="AA28" s="188"/>
      <c r="AB28" s="189"/>
      <c r="AC28" s="190">
        <f>SUM(AC26:AC27)</f>
        <v>0</v>
      </c>
      <c r="AD28" s="187"/>
      <c r="AE28" s="188"/>
      <c r="AF28" s="189"/>
      <c r="AG28" s="190">
        <f>SUM(AG26:AG27)</f>
        <v>0</v>
      </c>
    </row>
    <row r="29" spans="1:38" x14ac:dyDescent="0.3">
      <c r="A29" s="114" t="s">
        <v>5</v>
      </c>
      <c r="B29" s="114"/>
      <c r="C29" s="80"/>
      <c r="D29" s="80"/>
      <c r="E29" s="113"/>
      <c r="F29" s="114"/>
      <c r="G29" s="80"/>
      <c r="H29" s="80"/>
      <c r="I29" s="113"/>
      <c r="J29" s="114"/>
      <c r="K29" s="80"/>
      <c r="L29" s="80"/>
      <c r="M29" s="113"/>
      <c r="N29" s="114"/>
      <c r="O29" s="80"/>
      <c r="P29" s="80"/>
      <c r="Q29" s="113"/>
      <c r="R29" s="114"/>
      <c r="S29" s="80"/>
      <c r="T29" s="80"/>
      <c r="U29" s="113"/>
      <c r="V29" s="114"/>
      <c r="W29" s="80"/>
      <c r="X29" s="80"/>
      <c r="Y29" s="113"/>
      <c r="Z29" s="114"/>
      <c r="AA29" s="80"/>
      <c r="AB29" s="80"/>
      <c r="AC29" s="113"/>
      <c r="AD29" s="114"/>
      <c r="AE29" s="80"/>
      <c r="AF29" s="80"/>
      <c r="AG29" s="113"/>
      <c r="AL29" s="2"/>
    </row>
    <row r="30" spans="1:38" x14ac:dyDescent="0.3">
      <c r="A30" s="119" t="s">
        <v>16</v>
      </c>
      <c r="B30" s="37"/>
      <c r="C30" s="33"/>
      <c r="D30" s="116">
        <v>1</v>
      </c>
      <c r="E30" s="107">
        <f>B30*C30*D30</f>
        <v>0</v>
      </c>
      <c r="F30" s="34"/>
      <c r="G30" s="33"/>
      <c r="H30" s="191">
        <v>1</v>
      </c>
      <c r="I30" s="107">
        <f>F30*G30*H30</f>
        <v>0</v>
      </c>
      <c r="J30" s="34"/>
      <c r="K30" s="33"/>
      <c r="L30" s="191">
        <v>1</v>
      </c>
      <c r="M30" s="107">
        <f>J30*K30*L30</f>
        <v>0</v>
      </c>
      <c r="N30" s="34"/>
      <c r="O30" s="33"/>
      <c r="P30" s="191">
        <v>1</v>
      </c>
      <c r="Q30" s="107">
        <f>N30*O30*P30</f>
        <v>0</v>
      </c>
      <c r="R30" s="34"/>
      <c r="S30" s="33"/>
      <c r="T30" s="191">
        <v>1</v>
      </c>
      <c r="U30" s="107">
        <f>R30*S30*T30</f>
        <v>0</v>
      </c>
      <c r="V30" s="34"/>
      <c r="W30" s="33"/>
      <c r="X30" s="191">
        <v>1</v>
      </c>
      <c r="Y30" s="107">
        <f>V30*W30*X30</f>
        <v>0</v>
      </c>
      <c r="Z30" s="34"/>
      <c r="AA30" s="33"/>
      <c r="AB30" s="191">
        <v>1</v>
      </c>
      <c r="AC30" s="107">
        <f>Z30*AA30*AB30</f>
        <v>0</v>
      </c>
      <c r="AD30" s="34"/>
      <c r="AE30" s="38"/>
      <c r="AF30" s="191">
        <v>1</v>
      </c>
      <c r="AG30" s="107">
        <f>AD30*AE30*AF30</f>
        <v>0</v>
      </c>
    </row>
    <row r="31" spans="1:38" x14ac:dyDescent="0.3">
      <c r="A31" s="119" t="s">
        <v>10</v>
      </c>
      <c r="B31" s="37"/>
      <c r="C31" s="33"/>
      <c r="D31" s="116">
        <v>0.18</v>
      </c>
      <c r="E31" s="107">
        <f>B31*C31*D31</f>
        <v>0</v>
      </c>
      <c r="F31" s="34"/>
      <c r="G31" s="33"/>
      <c r="H31" s="191">
        <v>0.18</v>
      </c>
      <c r="I31" s="107">
        <f>F31*G31*H31</f>
        <v>0</v>
      </c>
      <c r="J31" s="34"/>
      <c r="K31" s="33"/>
      <c r="L31" s="191">
        <v>0.18</v>
      </c>
      <c r="M31" s="107">
        <f>J31*K31*L31</f>
        <v>0</v>
      </c>
      <c r="N31" s="34"/>
      <c r="O31" s="33"/>
      <c r="P31" s="191">
        <v>0.18</v>
      </c>
      <c r="Q31" s="107">
        <f>N31*O31*P31</f>
        <v>0</v>
      </c>
      <c r="R31" s="34"/>
      <c r="S31" s="33"/>
      <c r="T31" s="191">
        <v>0.18</v>
      </c>
      <c r="U31" s="107">
        <f>R31*S31*T31</f>
        <v>0</v>
      </c>
      <c r="V31" s="34"/>
      <c r="W31" s="33"/>
      <c r="X31" s="191">
        <v>0.18</v>
      </c>
      <c r="Y31" s="107">
        <f>V31*W31*X31</f>
        <v>0</v>
      </c>
      <c r="Z31" s="34"/>
      <c r="AA31" s="33"/>
      <c r="AB31" s="191">
        <v>0.18</v>
      </c>
      <c r="AC31" s="107">
        <f>Z31*AA31*AB31</f>
        <v>0</v>
      </c>
      <c r="AD31" s="34"/>
      <c r="AE31" s="38"/>
      <c r="AF31" s="191">
        <v>0.18</v>
      </c>
      <c r="AG31" s="107">
        <f>AD31*AE31*AF31</f>
        <v>0</v>
      </c>
    </row>
    <row r="32" spans="1:38" x14ac:dyDescent="0.3">
      <c r="A32" s="119" t="s">
        <v>84</v>
      </c>
      <c r="B32" s="37"/>
      <c r="C32" s="33"/>
      <c r="D32" s="116">
        <v>0.3</v>
      </c>
      <c r="E32" s="107">
        <f>B32*C32*D32</f>
        <v>0</v>
      </c>
      <c r="F32" s="34"/>
      <c r="G32" s="33"/>
      <c r="H32" s="191">
        <v>0.3</v>
      </c>
      <c r="I32" s="107">
        <f>F32*G32*H32</f>
        <v>0</v>
      </c>
      <c r="J32" s="34"/>
      <c r="K32" s="33"/>
      <c r="L32" s="191">
        <v>0.3</v>
      </c>
      <c r="M32" s="107">
        <f>J32*K32*L32</f>
        <v>0</v>
      </c>
      <c r="N32" s="34"/>
      <c r="O32" s="33"/>
      <c r="P32" s="191">
        <v>0.3</v>
      </c>
      <c r="Q32" s="107">
        <f>N32*O32*P32</f>
        <v>0</v>
      </c>
      <c r="R32" s="34"/>
      <c r="S32" s="33"/>
      <c r="T32" s="191">
        <v>0.3</v>
      </c>
      <c r="U32" s="107">
        <f>R32*S32*T32</f>
        <v>0</v>
      </c>
      <c r="V32" s="34"/>
      <c r="W32" s="33"/>
      <c r="X32" s="191">
        <v>0.3</v>
      </c>
      <c r="Y32" s="107">
        <f>V32*W32*X32</f>
        <v>0</v>
      </c>
      <c r="Z32" s="34"/>
      <c r="AA32" s="33"/>
      <c r="AB32" s="191">
        <v>0.3</v>
      </c>
      <c r="AC32" s="107">
        <f>Z32*AA32*AB32</f>
        <v>0</v>
      </c>
      <c r="AD32" s="34"/>
      <c r="AE32" s="38"/>
      <c r="AF32" s="191">
        <v>0.3</v>
      </c>
      <c r="AG32" s="107">
        <f>AD32*AE32*AF32</f>
        <v>0</v>
      </c>
    </row>
    <row r="33" spans="1:33" x14ac:dyDescent="0.3">
      <c r="A33" s="119" t="s">
        <v>11</v>
      </c>
      <c r="B33" s="37"/>
      <c r="C33" s="33"/>
      <c r="D33" s="116">
        <v>0.4</v>
      </c>
      <c r="E33" s="107">
        <f>B33*C33*D33</f>
        <v>0</v>
      </c>
      <c r="F33" s="37"/>
      <c r="G33" s="33"/>
      <c r="H33" s="116">
        <v>0.4</v>
      </c>
      <c r="I33" s="107">
        <f>F33*G33*H33</f>
        <v>0</v>
      </c>
      <c r="J33" s="37"/>
      <c r="K33" s="33"/>
      <c r="L33" s="116">
        <v>0.4</v>
      </c>
      <c r="M33" s="107">
        <f>J33*K33*L33</f>
        <v>0</v>
      </c>
      <c r="N33" s="37"/>
      <c r="O33" s="33"/>
      <c r="P33" s="116">
        <v>0.4</v>
      </c>
      <c r="Q33" s="107">
        <f>N33*O33*P33</f>
        <v>0</v>
      </c>
      <c r="R33" s="37"/>
      <c r="S33" s="33"/>
      <c r="T33" s="116">
        <v>0.4</v>
      </c>
      <c r="U33" s="107">
        <f>R33*S33*T33</f>
        <v>0</v>
      </c>
      <c r="V33" s="37"/>
      <c r="W33" s="33"/>
      <c r="X33" s="116">
        <v>0.4</v>
      </c>
      <c r="Y33" s="107">
        <f>V33*W33*X33</f>
        <v>0</v>
      </c>
      <c r="Z33" s="37"/>
      <c r="AA33" s="33"/>
      <c r="AB33" s="116">
        <v>0.4</v>
      </c>
      <c r="AC33" s="107">
        <f>Z33*AA33*AB33</f>
        <v>0</v>
      </c>
      <c r="AD33" s="37"/>
      <c r="AE33" s="33"/>
      <c r="AF33" s="116">
        <v>0.4</v>
      </c>
      <c r="AG33" s="107">
        <f>AD33*AE33*AF33</f>
        <v>0</v>
      </c>
    </row>
    <row r="34" spans="1:33" x14ac:dyDescent="0.3">
      <c r="A34" s="119" t="s">
        <v>15</v>
      </c>
      <c r="B34" s="119"/>
      <c r="C34" s="118"/>
      <c r="D34" s="55"/>
      <c r="E34" s="96">
        <f>SUM(E30:E33)</f>
        <v>0</v>
      </c>
      <c r="F34" s="119"/>
      <c r="G34" s="118"/>
      <c r="H34" s="55"/>
      <c r="I34" s="96">
        <f>SUM(I30:I33)</f>
        <v>0</v>
      </c>
      <c r="J34" s="119"/>
      <c r="K34" s="118"/>
      <c r="L34" s="55"/>
      <c r="M34" s="96">
        <f>SUM(M30:M33)</f>
        <v>0</v>
      </c>
      <c r="N34" s="119"/>
      <c r="O34" s="118"/>
      <c r="P34" s="55"/>
      <c r="Q34" s="96">
        <f>SUM(Q30:Q33)</f>
        <v>0</v>
      </c>
      <c r="R34" s="119"/>
      <c r="S34" s="118"/>
      <c r="T34" s="55"/>
      <c r="U34" s="96">
        <f>SUM(U30:U33)</f>
        <v>0</v>
      </c>
      <c r="V34" s="119"/>
      <c r="W34" s="118"/>
      <c r="X34" s="55"/>
      <c r="Y34" s="96">
        <f>SUM(Y30:Y33)</f>
        <v>0</v>
      </c>
      <c r="Z34" s="119"/>
      <c r="AA34" s="118"/>
      <c r="AB34" s="55"/>
      <c r="AC34" s="96">
        <f>SUM(AC30:AC33)</f>
        <v>0</v>
      </c>
      <c r="AD34" s="119"/>
      <c r="AE34" s="118"/>
      <c r="AF34" s="55"/>
      <c r="AG34" s="96">
        <f>SUM(AG30:AG33)</f>
        <v>0</v>
      </c>
    </row>
    <row r="35" spans="1:33" x14ac:dyDescent="0.3">
      <c r="A35" s="114" t="s">
        <v>20</v>
      </c>
      <c r="B35" s="114"/>
      <c r="C35" s="120"/>
      <c r="D35" s="80"/>
      <c r="E35" s="121"/>
      <c r="F35" s="114"/>
      <c r="G35" s="120"/>
      <c r="H35" s="80"/>
      <c r="I35" s="121"/>
      <c r="J35" s="114"/>
      <c r="K35" s="120"/>
      <c r="L35" s="80"/>
      <c r="M35" s="121"/>
      <c r="N35" s="114"/>
      <c r="O35" s="120"/>
      <c r="P35" s="80"/>
      <c r="Q35" s="121"/>
      <c r="R35" s="114"/>
      <c r="S35" s="120"/>
      <c r="T35" s="80"/>
      <c r="U35" s="121"/>
      <c r="V35" s="114"/>
      <c r="W35" s="120"/>
      <c r="X35" s="80"/>
      <c r="Y35" s="121"/>
      <c r="Z35" s="114"/>
      <c r="AA35" s="120"/>
      <c r="AB35" s="80"/>
      <c r="AC35" s="121"/>
      <c r="AD35" s="114"/>
      <c r="AE35" s="120"/>
      <c r="AF35" s="80"/>
      <c r="AG35" s="121"/>
    </row>
    <row r="36" spans="1:33" x14ac:dyDescent="0.3">
      <c r="A36" s="119" t="s">
        <v>14</v>
      </c>
      <c r="B36" s="34"/>
      <c r="C36" s="33"/>
      <c r="D36" s="191">
        <v>0.4</v>
      </c>
      <c r="E36" s="107">
        <f>B36*C36*D36</f>
        <v>0</v>
      </c>
      <c r="F36" s="34"/>
      <c r="G36" s="33"/>
      <c r="H36" s="191">
        <v>0.4</v>
      </c>
      <c r="I36" s="107">
        <f>F36*G36*H36</f>
        <v>0</v>
      </c>
      <c r="J36" s="34"/>
      <c r="K36" s="33"/>
      <c r="L36" s="191">
        <v>0.4</v>
      </c>
      <c r="M36" s="107">
        <f>J36*K36*L36</f>
        <v>0</v>
      </c>
      <c r="N36" s="34"/>
      <c r="O36" s="33"/>
      <c r="P36" s="191">
        <v>0.4</v>
      </c>
      <c r="Q36" s="107">
        <f>N36*O36*P36</f>
        <v>0</v>
      </c>
      <c r="R36" s="34"/>
      <c r="S36" s="33"/>
      <c r="T36" s="191">
        <v>0.4</v>
      </c>
      <c r="U36" s="107">
        <f>R36*S36*T36</f>
        <v>0</v>
      </c>
      <c r="V36" s="34"/>
      <c r="W36" s="33"/>
      <c r="X36" s="191">
        <v>0.4</v>
      </c>
      <c r="Y36" s="107">
        <f>V36*W36*X36</f>
        <v>0</v>
      </c>
      <c r="Z36" s="34"/>
      <c r="AA36" s="33"/>
      <c r="AB36" s="191">
        <v>0.4</v>
      </c>
      <c r="AC36" s="107">
        <f>Z36*AA36*AB36</f>
        <v>0</v>
      </c>
      <c r="AD36" s="34"/>
      <c r="AE36" s="38"/>
      <c r="AF36" s="191">
        <v>0.4</v>
      </c>
      <c r="AG36" s="107">
        <f>AD36*AE36*AF36</f>
        <v>0</v>
      </c>
    </row>
    <row r="37" spans="1:33" x14ac:dyDescent="0.3">
      <c r="A37" s="114" t="s">
        <v>6</v>
      </c>
      <c r="B37" s="114"/>
      <c r="C37" s="120"/>
      <c r="D37" s="80"/>
      <c r="E37" s="121"/>
      <c r="F37" s="114"/>
      <c r="G37" s="120"/>
      <c r="H37" s="80"/>
      <c r="I37" s="121"/>
      <c r="J37" s="114"/>
      <c r="K37" s="120"/>
      <c r="L37" s="80"/>
      <c r="M37" s="121"/>
      <c r="N37" s="114"/>
      <c r="O37" s="120"/>
      <c r="P37" s="80"/>
      <c r="Q37" s="121"/>
      <c r="R37" s="114"/>
      <c r="S37" s="120"/>
      <c r="T37" s="80"/>
      <c r="U37" s="121"/>
      <c r="V37" s="114"/>
      <c r="W37" s="120"/>
      <c r="X37" s="80"/>
      <c r="Y37" s="121"/>
      <c r="Z37" s="114"/>
      <c r="AA37" s="120"/>
      <c r="AB37" s="80"/>
      <c r="AC37" s="121"/>
      <c r="AD37" s="114"/>
      <c r="AE37" s="120"/>
      <c r="AF37" s="80"/>
      <c r="AG37" s="121"/>
    </row>
    <row r="38" spans="1:33" x14ac:dyDescent="0.3">
      <c r="A38" s="119" t="s">
        <v>16</v>
      </c>
      <c r="B38" s="34"/>
      <c r="C38" s="33"/>
      <c r="D38" s="191">
        <v>1</v>
      </c>
      <c r="E38" s="107">
        <f>B38*C38*D38</f>
        <v>0</v>
      </c>
      <c r="F38" s="34"/>
      <c r="G38" s="33"/>
      <c r="H38" s="191">
        <v>1</v>
      </c>
      <c r="I38" s="107">
        <f>F38*G38*H38</f>
        <v>0</v>
      </c>
      <c r="J38" s="34"/>
      <c r="K38" s="33"/>
      <c r="L38" s="191">
        <v>1</v>
      </c>
      <c r="M38" s="107">
        <f>J38*K38*L38</f>
        <v>0</v>
      </c>
      <c r="N38" s="34"/>
      <c r="O38" s="33"/>
      <c r="P38" s="191">
        <v>1</v>
      </c>
      <c r="Q38" s="107">
        <f>N38*O38*P38</f>
        <v>0</v>
      </c>
      <c r="R38" s="34"/>
      <c r="S38" s="33"/>
      <c r="T38" s="191">
        <v>1</v>
      </c>
      <c r="U38" s="107">
        <f>R38*S38*T38</f>
        <v>0</v>
      </c>
      <c r="V38" s="34"/>
      <c r="W38" s="33"/>
      <c r="X38" s="191">
        <v>1</v>
      </c>
      <c r="Y38" s="107">
        <f>V38*W38*X38</f>
        <v>0</v>
      </c>
      <c r="Z38" s="34"/>
      <c r="AA38" s="33"/>
      <c r="AB38" s="191">
        <v>1</v>
      </c>
      <c r="AC38" s="107">
        <f>Z38*AA38*AB38</f>
        <v>0</v>
      </c>
      <c r="AD38" s="34"/>
      <c r="AE38" s="38"/>
      <c r="AF38" s="191">
        <v>1</v>
      </c>
      <c r="AG38" s="107">
        <f>AD38*AE38*AF38</f>
        <v>0</v>
      </c>
    </row>
    <row r="39" spans="1:33" x14ac:dyDescent="0.3">
      <c r="A39" s="119" t="s">
        <v>10</v>
      </c>
      <c r="B39" s="34"/>
      <c r="C39" s="33"/>
      <c r="D39" s="191">
        <v>0.18</v>
      </c>
      <c r="E39" s="107">
        <f>B39*C39*D39</f>
        <v>0</v>
      </c>
      <c r="F39" s="34"/>
      <c r="G39" s="33"/>
      <c r="H39" s="191">
        <v>0.18</v>
      </c>
      <c r="I39" s="107">
        <f>F39*G39*H39</f>
        <v>0</v>
      </c>
      <c r="J39" s="34"/>
      <c r="K39" s="33"/>
      <c r="L39" s="191">
        <v>0.18</v>
      </c>
      <c r="M39" s="107">
        <f>J39*K39*L39</f>
        <v>0</v>
      </c>
      <c r="N39" s="34"/>
      <c r="O39" s="33"/>
      <c r="P39" s="191">
        <v>0.18</v>
      </c>
      <c r="Q39" s="107">
        <f>N39*O39*P39</f>
        <v>0</v>
      </c>
      <c r="R39" s="34"/>
      <c r="S39" s="33"/>
      <c r="T39" s="191">
        <v>0.18</v>
      </c>
      <c r="U39" s="107">
        <f>R39*S39*T39</f>
        <v>0</v>
      </c>
      <c r="V39" s="34"/>
      <c r="W39" s="33"/>
      <c r="X39" s="191">
        <v>0.18</v>
      </c>
      <c r="Y39" s="107">
        <f>V39*W39*X39</f>
        <v>0</v>
      </c>
      <c r="Z39" s="34"/>
      <c r="AA39" s="33"/>
      <c r="AB39" s="191">
        <v>0.18</v>
      </c>
      <c r="AC39" s="107">
        <f>Z39*AA39*AB39</f>
        <v>0</v>
      </c>
      <c r="AD39" s="34"/>
      <c r="AE39" s="38"/>
      <c r="AF39" s="191">
        <v>0.18</v>
      </c>
      <c r="AG39" s="107">
        <f>AD39*AE39*AF39</f>
        <v>0</v>
      </c>
    </row>
    <row r="40" spans="1:33" x14ac:dyDescent="0.3">
      <c r="A40" s="119" t="s">
        <v>84</v>
      </c>
      <c r="B40" s="34"/>
      <c r="C40" s="33"/>
      <c r="D40" s="191">
        <v>0.3</v>
      </c>
      <c r="E40" s="107">
        <f>B40*C40*D40</f>
        <v>0</v>
      </c>
      <c r="F40" s="34"/>
      <c r="G40" s="33"/>
      <c r="H40" s="191">
        <v>0.3</v>
      </c>
      <c r="I40" s="107">
        <f>F40*G40*H40</f>
        <v>0</v>
      </c>
      <c r="J40" s="34"/>
      <c r="K40" s="33"/>
      <c r="L40" s="191">
        <v>0.3</v>
      </c>
      <c r="M40" s="107">
        <f>J40*K40*L40</f>
        <v>0</v>
      </c>
      <c r="N40" s="34"/>
      <c r="O40" s="33"/>
      <c r="P40" s="191">
        <v>0.3</v>
      </c>
      <c r="Q40" s="107">
        <f>N40*O40*P40</f>
        <v>0</v>
      </c>
      <c r="R40" s="34"/>
      <c r="S40" s="33"/>
      <c r="T40" s="191">
        <v>0.3</v>
      </c>
      <c r="U40" s="107">
        <f>R40*S40*T40</f>
        <v>0</v>
      </c>
      <c r="V40" s="34"/>
      <c r="W40" s="33"/>
      <c r="X40" s="191">
        <v>0.3</v>
      </c>
      <c r="Y40" s="107">
        <f>V40*W40*X40</f>
        <v>0</v>
      </c>
      <c r="Z40" s="34"/>
      <c r="AA40" s="33"/>
      <c r="AB40" s="191">
        <v>0.3</v>
      </c>
      <c r="AC40" s="107">
        <f>Z40*AA40*AB40</f>
        <v>0</v>
      </c>
      <c r="AD40" s="34"/>
      <c r="AE40" s="38"/>
      <c r="AF40" s="191">
        <v>0.3</v>
      </c>
      <c r="AG40" s="107">
        <f>AD40*AE40*AF40</f>
        <v>0</v>
      </c>
    </row>
    <row r="41" spans="1:33" x14ac:dyDescent="0.3">
      <c r="A41" s="119" t="s">
        <v>11</v>
      </c>
      <c r="B41" s="213"/>
      <c r="C41" s="33"/>
      <c r="D41" s="116">
        <v>0.4</v>
      </c>
      <c r="E41" s="107">
        <f>B41*C41*D41</f>
        <v>0</v>
      </c>
      <c r="F41" s="37"/>
      <c r="G41" s="33"/>
      <c r="H41" s="116">
        <v>0.4</v>
      </c>
      <c r="I41" s="107">
        <f>F41*G41*H41</f>
        <v>0</v>
      </c>
      <c r="J41" s="37"/>
      <c r="K41" s="33"/>
      <c r="L41" s="116">
        <v>0.4</v>
      </c>
      <c r="M41" s="107">
        <f>J41*K41*L41</f>
        <v>0</v>
      </c>
      <c r="N41" s="37"/>
      <c r="O41" s="33"/>
      <c r="P41" s="116">
        <v>0.4</v>
      </c>
      <c r="Q41" s="107">
        <f>N41*O41*P41</f>
        <v>0</v>
      </c>
      <c r="R41" s="37"/>
      <c r="S41" s="33"/>
      <c r="T41" s="116">
        <v>0.4</v>
      </c>
      <c r="U41" s="107">
        <f>R41*S41*T41</f>
        <v>0</v>
      </c>
      <c r="V41" s="37"/>
      <c r="W41" s="33"/>
      <c r="X41" s="116">
        <v>0.4</v>
      </c>
      <c r="Y41" s="107">
        <f>V41*W41*X41</f>
        <v>0</v>
      </c>
      <c r="Z41" s="37"/>
      <c r="AA41" s="33"/>
      <c r="AB41" s="116">
        <v>0.4</v>
      </c>
      <c r="AC41" s="107">
        <f>Z41*AA41*AB41</f>
        <v>0</v>
      </c>
      <c r="AD41" s="37"/>
      <c r="AE41" s="33"/>
      <c r="AF41" s="116">
        <v>0.4</v>
      </c>
      <c r="AG41" s="107">
        <f>AD41*AE41*AF41</f>
        <v>0</v>
      </c>
    </row>
    <row r="42" spans="1:33" x14ac:dyDescent="0.3">
      <c r="A42" s="119" t="s">
        <v>15</v>
      </c>
      <c r="B42" s="119"/>
      <c r="C42" s="118"/>
      <c r="D42" s="55"/>
      <c r="E42" s="96">
        <f>SUM(E38:E41)</f>
        <v>0</v>
      </c>
      <c r="F42" s="119"/>
      <c r="G42" s="118"/>
      <c r="H42" s="55"/>
      <c r="I42" s="96">
        <f>SUM(I38:I41)</f>
        <v>0</v>
      </c>
      <c r="J42" s="119"/>
      <c r="K42" s="118"/>
      <c r="L42" s="55"/>
      <c r="M42" s="96">
        <f>SUM(M38:M41)</f>
        <v>0</v>
      </c>
      <c r="N42" s="119"/>
      <c r="O42" s="118"/>
      <c r="P42" s="55"/>
      <c r="Q42" s="96">
        <f>SUM(Q38:Q41)</f>
        <v>0</v>
      </c>
      <c r="R42" s="119"/>
      <c r="S42" s="118"/>
      <c r="T42" s="55"/>
      <c r="U42" s="96">
        <f>SUM(U38:U41)</f>
        <v>0</v>
      </c>
      <c r="V42" s="119"/>
      <c r="W42" s="118"/>
      <c r="X42" s="55"/>
      <c r="Y42" s="96">
        <f>SUM(Y38:Y41)</f>
        <v>0</v>
      </c>
      <c r="Z42" s="119"/>
      <c r="AA42" s="118"/>
      <c r="AB42" s="55"/>
      <c r="AC42" s="96">
        <f>SUM(AC38:AC41)</f>
        <v>0</v>
      </c>
      <c r="AD42" s="119"/>
      <c r="AE42" s="118"/>
      <c r="AF42" s="55"/>
      <c r="AG42" s="96">
        <f>SUM(AG38:AG41)</f>
        <v>0</v>
      </c>
    </row>
    <row r="43" spans="1:33" x14ac:dyDescent="0.3">
      <c r="A43" s="114" t="s">
        <v>7</v>
      </c>
      <c r="B43" s="114"/>
      <c r="C43" s="120"/>
      <c r="D43" s="80"/>
      <c r="E43" s="121"/>
      <c r="F43" s="114"/>
      <c r="G43" s="120"/>
      <c r="H43" s="80"/>
      <c r="I43" s="121"/>
      <c r="J43" s="114"/>
      <c r="K43" s="120"/>
      <c r="L43" s="80"/>
      <c r="M43" s="121"/>
      <c r="N43" s="114"/>
      <c r="O43" s="120"/>
      <c r="P43" s="80"/>
      <c r="Q43" s="121"/>
      <c r="R43" s="114"/>
      <c r="S43" s="120"/>
      <c r="T43" s="80"/>
      <c r="U43" s="121"/>
      <c r="V43" s="114"/>
      <c r="W43" s="120"/>
      <c r="X43" s="80"/>
      <c r="Y43" s="121"/>
      <c r="Z43" s="114"/>
      <c r="AA43" s="120"/>
      <c r="AB43" s="80"/>
      <c r="AC43" s="121"/>
      <c r="AD43" s="114"/>
      <c r="AE43" s="120"/>
      <c r="AF43" s="80"/>
      <c r="AG43" s="121"/>
    </row>
    <row r="44" spans="1:33" x14ac:dyDescent="0.3">
      <c r="A44" s="119" t="s">
        <v>16</v>
      </c>
      <c r="B44" s="34"/>
      <c r="C44" s="33"/>
      <c r="D44" s="191">
        <v>1</v>
      </c>
      <c r="E44" s="107">
        <f>B44*C44*D44</f>
        <v>0</v>
      </c>
      <c r="F44" s="34"/>
      <c r="G44" s="33"/>
      <c r="H44" s="191">
        <v>1</v>
      </c>
      <c r="I44" s="107">
        <f>F44*G44*H44</f>
        <v>0</v>
      </c>
      <c r="J44" s="34"/>
      <c r="K44" s="33"/>
      <c r="L44" s="191">
        <v>1</v>
      </c>
      <c r="M44" s="107">
        <f>J44*K44*L44</f>
        <v>0</v>
      </c>
      <c r="N44" s="34"/>
      <c r="O44" s="33"/>
      <c r="P44" s="191">
        <v>1</v>
      </c>
      <c r="Q44" s="107">
        <f>N44*O44*P44</f>
        <v>0</v>
      </c>
      <c r="R44" s="34"/>
      <c r="S44" s="33"/>
      <c r="T44" s="191">
        <v>1</v>
      </c>
      <c r="U44" s="107">
        <f>R44*S44*T44</f>
        <v>0</v>
      </c>
      <c r="V44" s="34"/>
      <c r="W44" s="33"/>
      <c r="X44" s="191">
        <v>1</v>
      </c>
      <c r="Y44" s="107">
        <f>V44*W44*X44</f>
        <v>0</v>
      </c>
      <c r="Z44" s="34"/>
      <c r="AA44" s="33"/>
      <c r="AB44" s="191">
        <v>1</v>
      </c>
      <c r="AC44" s="107">
        <f>Z44*AA44*AB44</f>
        <v>0</v>
      </c>
      <c r="AD44" s="34"/>
      <c r="AE44" s="38"/>
      <c r="AF44" s="191">
        <v>1</v>
      </c>
      <c r="AG44" s="107">
        <f>AD44*AE44*AF44</f>
        <v>0</v>
      </c>
    </row>
    <row r="45" spans="1:33" x14ac:dyDescent="0.3">
      <c r="A45" s="119" t="s">
        <v>11</v>
      </c>
      <c r="B45" s="34"/>
      <c r="C45" s="33"/>
      <c r="D45" s="191">
        <v>0.4</v>
      </c>
      <c r="E45" s="107">
        <f>B45*C45*D45</f>
        <v>0</v>
      </c>
      <c r="F45" s="34"/>
      <c r="G45" s="33"/>
      <c r="H45" s="191">
        <v>0.4</v>
      </c>
      <c r="I45" s="107">
        <f>F45*G45*H45</f>
        <v>0</v>
      </c>
      <c r="J45" s="34"/>
      <c r="K45" s="33"/>
      <c r="L45" s="191">
        <v>0.4</v>
      </c>
      <c r="M45" s="107">
        <f>J45*K45*L45</f>
        <v>0</v>
      </c>
      <c r="N45" s="34"/>
      <c r="O45" s="33"/>
      <c r="P45" s="191">
        <v>0.4</v>
      </c>
      <c r="Q45" s="107">
        <f>N45*O45*P45</f>
        <v>0</v>
      </c>
      <c r="R45" s="34"/>
      <c r="S45" s="33"/>
      <c r="T45" s="191">
        <v>0.4</v>
      </c>
      <c r="U45" s="107">
        <f>R45*S45*T45</f>
        <v>0</v>
      </c>
      <c r="V45" s="34"/>
      <c r="W45" s="33"/>
      <c r="X45" s="191">
        <v>0.4</v>
      </c>
      <c r="Y45" s="107">
        <f>V45*W45*X45</f>
        <v>0</v>
      </c>
      <c r="Z45" s="34"/>
      <c r="AA45" s="33"/>
      <c r="AB45" s="191">
        <v>0.4</v>
      </c>
      <c r="AC45" s="107">
        <f>Z45*AA45*AB45</f>
        <v>0</v>
      </c>
      <c r="AD45" s="34"/>
      <c r="AE45" s="38"/>
      <c r="AF45" s="191">
        <v>0.4</v>
      </c>
      <c r="AG45" s="107">
        <f>AD45*AE45*AF45</f>
        <v>0</v>
      </c>
    </row>
    <row r="46" spans="1:33" x14ac:dyDescent="0.3">
      <c r="A46" s="119" t="s">
        <v>10</v>
      </c>
      <c r="B46" s="34"/>
      <c r="C46" s="33"/>
      <c r="D46" s="191">
        <v>0.18</v>
      </c>
      <c r="E46" s="107">
        <f>B46*C46*D46</f>
        <v>0</v>
      </c>
      <c r="F46" s="34"/>
      <c r="G46" s="33"/>
      <c r="H46" s="191">
        <v>0.18</v>
      </c>
      <c r="I46" s="107">
        <f>F46*G46*H46</f>
        <v>0</v>
      </c>
      <c r="J46" s="34"/>
      <c r="K46" s="33"/>
      <c r="L46" s="191">
        <v>0.18</v>
      </c>
      <c r="M46" s="107">
        <f>J46*K46*L46</f>
        <v>0</v>
      </c>
      <c r="N46" s="34"/>
      <c r="O46" s="33"/>
      <c r="P46" s="191">
        <v>0.18</v>
      </c>
      <c r="Q46" s="107">
        <f>N46*O46*P46</f>
        <v>0</v>
      </c>
      <c r="R46" s="34"/>
      <c r="S46" s="33"/>
      <c r="T46" s="191">
        <v>0.18</v>
      </c>
      <c r="U46" s="107">
        <f>R46*S46*T46</f>
        <v>0</v>
      </c>
      <c r="V46" s="34"/>
      <c r="W46" s="33"/>
      <c r="X46" s="191">
        <v>0.18</v>
      </c>
      <c r="Y46" s="107">
        <f>V46*W46*X46</f>
        <v>0</v>
      </c>
      <c r="Z46" s="34"/>
      <c r="AA46" s="33"/>
      <c r="AB46" s="191">
        <v>0.18</v>
      </c>
      <c r="AC46" s="107">
        <f>Z46*AA46*AB46</f>
        <v>0</v>
      </c>
      <c r="AD46" s="34"/>
      <c r="AE46" s="38"/>
      <c r="AF46" s="191">
        <v>0.18</v>
      </c>
      <c r="AG46" s="107">
        <f>AD46*AE46*AF46</f>
        <v>0</v>
      </c>
    </row>
    <row r="47" spans="1:33" x14ac:dyDescent="0.3">
      <c r="A47" s="119" t="s">
        <v>15</v>
      </c>
      <c r="B47" s="119"/>
      <c r="C47" s="118"/>
      <c r="D47" s="55"/>
      <c r="E47" s="96">
        <f>SUM(E44:E46)</f>
        <v>0</v>
      </c>
      <c r="F47" s="119"/>
      <c r="G47" s="118"/>
      <c r="H47" s="55"/>
      <c r="I47" s="96">
        <f>SUM(I44:I46)</f>
        <v>0</v>
      </c>
      <c r="J47" s="119"/>
      <c r="K47" s="118"/>
      <c r="L47" s="55"/>
      <c r="M47" s="96">
        <f>SUM(M44:M46)</f>
        <v>0</v>
      </c>
      <c r="N47" s="119"/>
      <c r="O47" s="118"/>
      <c r="P47" s="55"/>
      <c r="Q47" s="96">
        <f>SUM(Q44:Q46)</f>
        <v>0</v>
      </c>
      <c r="R47" s="119"/>
      <c r="S47" s="118"/>
      <c r="T47" s="55"/>
      <c r="U47" s="96">
        <f>SUM(U44:U46)</f>
        <v>0</v>
      </c>
      <c r="V47" s="119"/>
      <c r="W47" s="118"/>
      <c r="X47" s="55"/>
      <c r="Y47" s="96">
        <f>SUM(Y44:Y46)</f>
        <v>0</v>
      </c>
      <c r="Z47" s="119"/>
      <c r="AA47" s="118"/>
      <c r="AB47" s="55"/>
      <c r="AC47" s="96">
        <f>SUM(AC44:AC46)</f>
        <v>0</v>
      </c>
      <c r="AD47" s="119"/>
      <c r="AE47" s="118"/>
      <c r="AF47" s="55"/>
      <c r="AG47" s="96">
        <f>SUM(AG44:AG46)</f>
        <v>0</v>
      </c>
    </row>
    <row r="48" spans="1:33" x14ac:dyDescent="0.3">
      <c r="A48" s="114" t="s">
        <v>19</v>
      </c>
      <c r="B48" s="192"/>
      <c r="C48" s="120"/>
      <c r="D48" s="80"/>
      <c r="E48" s="193"/>
      <c r="F48" s="192"/>
      <c r="G48" s="120"/>
      <c r="H48" s="80"/>
      <c r="I48" s="193"/>
      <c r="J48" s="192"/>
      <c r="K48" s="120"/>
      <c r="L48" s="80"/>
      <c r="M48" s="193"/>
      <c r="N48" s="192"/>
      <c r="O48" s="120"/>
      <c r="P48" s="80"/>
      <c r="Q48" s="193"/>
      <c r="R48" s="192"/>
      <c r="S48" s="120"/>
      <c r="T48" s="80"/>
      <c r="U48" s="193"/>
      <c r="V48" s="192"/>
      <c r="W48" s="120"/>
      <c r="X48" s="80"/>
      <c r="Y48" s="193"/>
      <c r="Z48" s="192"/>
      <c r="AA48" s="120"/>
      <c r="AB48" s="80"/>
      <c r="AC48" s="193"/>
      <c r="AD48" s="192"/>
      <c r="AE48" s="120"/>
      <c r="AF48" s="80"/>
      <c r="AG48" s="193"/>
    </row>
    <row r="49" spans="1:39" x14ac:dyDescent="0.3">
      <c r="A49" s="119" t="s">
        <v>16</v>
      </c>
      <c r="B49" s="34"/>
      <c r="C49" s="33"/>
      <c r="D49" s="191">
        <v>1</v>
      </c>
      <c r="E49" s="107">
        <f>B49*C49*D49</f>
        <v>0</v>
      </c>
      <c r="F49" s="34"/>
      <c r="G49" s="33"/>
      <c r="H49" s="191">
        <v>1</v>
      </c>
      <c r="I49" s="107">
        <f>F49*G49*H49</f>
        <v>0</v>
      </c>
      <c r="J49" s="34"/>
      <c r="K49" s="33"/>
      <c r="L49" s="191">
        <v>1</v>
      </c>
      <c r="M49" s="107">
        <f>J49*K49*L49</f>
        <v>0</v>
      </c>
      <c r="N49" s="34"/>
      <c r="O49" s="33"/>
      <c r="P49" s="191">
        <v>1</v>
      </c>
      <c r="Q49" s="107">
        <f>N49*O49*P49</f>
        <v>0</v>
      </c>
      <c r="R49" s="34"/>
      <c r="S49" s="33"/>
      <c r="T49" s="191">
        <v>1</v>
      </c>
      <c r="U49" s="107">
        <f>R49*S49*T49</f>
        <v>0</v>
      </c>
      <c r="V49" s="34"/>
      <c r="W49" s="33"/>
      <c r="X49" s="191">
        <v>1</v>
      </c>
      <c r="Y49" s="107">
        <f>V49*W49*X49</f>
        <v>0</v>
      </c>
      <c r="Z49" s="34"/>
      <c r="AA49" s="33"/>
      <c r="AB49" s="191">
        <v>1</v>
      </c>
      <c r="AC49" s="107">
        <f>Z49*AA49*AB49</f>
        <v>0</v>
      </c>
      <c r="AD49" s="34"/>
      <c r="AE49" s="38"/>
      <c r="AF49" s="191">
        <v>1</v>
      </c>
      <c r="AG49" s="107">
        <f>AD49*AE49*AF49</f>
        <v>0</v>
      </c>
    </row>
    <row r="50" spans="1:39" x14ac:dyDescent="0.3">
      <c r="A50" s="119" t="s">
        <v>11</v>
      </c>
      <c r="B50" s="34"/>
      <c r="C50" s="33"/>
      <c r="D50" s="191">
        <v>0.4</v>
      </c>
      <c r="E50" s="107">
        <f>B50*C50*D50</f>
        <v>0</v>
      </c>
      <c r="F50" s="34"/>
      <c r="G50" s="33"/>
      <c r="H50" s="191">
        <v>0.4</v>
      </c>
      <c r="I50" s="107">
        <f>F50*G50*H50</f>
        <v>0</v>
      </c>
      <c r="J50" s="34"/>
      <c r="K50" s="33"/>
      <c r="L50" s="191">
        <v>0.4</v>
      </c>
      <c r="M50" s="107">
        <f>J50*K50*L50</f>
        <v>0</v>
      </c>
      <c r="N50" s="34"/>
      <c r="O50" s="33"/>
      <c r="P50" s="191">
        <v>0.4</v>
      </c>
      <c r="Q50" s="107">
        <f>N50*O50*P50</f>
        <v>0</v>
      </c>
      <c r="R50" s="34"/>
      <c r="S50" s="33"/>
      <c r="T50" s="191">
        <v>0.4</v>
      </c>
      <c r="U50" s="107">
        <f>R50*S50*T50</f>
        <v>0</v>
      </c>
      <c r="V50" s="34"/>
      <c r="W50" s="33"/>
      <c r="X50" s="191">
        <v>0.4</v>
      </c>
      <c r="Y50" s="107">
        <f>V50*W50*X50</f>
        <v>0</v>
      </c>
      <c r="Z50" s="34"/>
      <c r="AA50" s="33"/>
      <c r="AB50" s="191">
        <v>0.4</v>
      </c>
      <c r="AC50" s="107">
        <f>Z50*AA50*AB50</f>
        <v>0</v>
      </c>
      <c r="AD50" s="34"/>
      <c r="AE50" s="38"/>
      <c r="AF50" s="191">
        <v>0.4</v>
      </c>
      <c r="AG50" s="107">
        <f>AD50*AE50*AF50</f>
        <v>0</v>
      </c>
    </row>
    <row r="51" spans="1:39" x14ac:dyDescent="0.3">
      <c r="A51" s="119" t="s">
        <v>10</v>
      </c>
      <c r="B51" s="34"/>
      <c r="C51" s="33"/>
      <c r="D51" s="191">
        <v>0.18</v>
      </c>
      <c r="E51" s="107">
        <f>B51*C51*D51</f>
        <v>0</v>
      </c>
      <c r="F51" s="34"/>
      <c r="G51" s="33"/>
      <c r="H51" s="191">
        <v>0.18</v>
      </c>
      <c r="I51" s="107">
        <f>F51*G51*H51</f>
        <v>0</v>
      </c>
      <c r="J51" s="34"/>
      <c r="K51" s="33"/>
      <c r="L51" s="191">
        <v>0.18</v>
      </c>
      <c r="M51" s="107">
        <f>J51*K51*L51</f>
        <v>0</v>
      </c>
      <c r="N51" s="34"/>
      <c r="O51" s="33"/>
      <c r="P51" s="191">
        <v>0.18</v>
      </c>
      <c r="Q51" s="107">
        <f>N51*O51*P51</f>
        <v>0</v>
      </c>
      <c r="R51" s="34"/>
      <c r="S51" s="33"/>
      <c r="T51" s="191">
        <v>0.18</v>
      </c>
      <c r="U51" s="107">
        <f>R51*S51*T51</f>
        <v>0</v>
      </c>
      <c r="V51" s="34"/>
      <c r="W51" s="33"/>
      <c r="X51" s="191">
        <v>0.18</v>
      </c>
      <c r="Y51" s="107">
        <f>V51*W51*X51</f>
        <v>0</v>
      </c>
      <c r="Z51" s="34"/>
      <c r="AA51" s="33"/>
      <c r="AB51" s="191">
        <v>0.18</v>
      </c>
      <c r="AC51" s="107">
        <f>Z51*AA51*AB51</f>
        <v>0</v>
      </c>
      <c r="AD51" s="34"/>
      <c r="AE51" s="38"/>
      <c r="AF51" s="191">
        <v>0.18</v>
      </c>
      <c r="AG51" s="107">
        <f>AD51*AE51*AF51</f>
        <v>0</v>
      </c>
    </row>
    <row r="52" spans="1:39" x14ac:dyDescent="0.3">
      <c r="A52" s="119" t="s">
        <v>15</v>
      </c>
      <c r="B52" s="119"/>
      <c r="C52" s="118"/>
      <c r="D52" s="55"/>
      <c r="E52" s="96">
        <f>SUM(E49:E51)</f>
        <v>0</v>
      </c>
      <c r="F52" s="119"/>
      <c r="G52" s="118"/>
      <c r="H52" s="55"/>
      <c r="I52" s="96">
        <f>SUM(I49:I51)</f>
        <v>0</v>
      </c>
      <c r="J52" s="119"/>
      <c r="K52" s="118"/>
      <c r="L52" s="55"/>
      <c r="M52" s="96">
        <f>SUM(M49:M51)</f>
        <v>0</v>
      </c>
      <c r="N52" s="119"/>
      <c r="O52" s="118"/>
      <c r="P52" s="55"/>
      <c r="Q52" s="96">
        <f>SUM(Q49:Q51)</f>
        <v>0</v>
      </c>
      <c r="R52" s="119"/>
      <c r="S52" s="118"/>
      <c r="T52" s="55"/>
      <c r="U52" s="96">
        <f>SUM(U49:U51)</f>
        <v>0</v>
      </c>
      <c r="V52" s="119"/>
      <c r="W52" s="118"/>
      <c r="X52" s="55"/>
      <c r="Y52" s="96">
        <f>SUM(Y49:Y51)</f>
        <v>0</v>
      </c>
      <c r="Z52" s="119"/>
      <c r="AA52" s="118"/>
      <c r="AB52" s="55"/>
      <c r="AC52" s="96">
        <f>SUM(AC49:AC51)</f>
        <v>0</v>
      </c>
      <c r="AD52" s="119"/>
      <c r="AE52" s="118"/>
      <c r="AF52" s="55"/>
      <c r="AG52" s="96">
        <f>SUM(AG49:AG51)</f>
        <v>0</v>
      </c>
    </row>
    <row r="53" spans="1:39" x14ac:dyDescent="0.3">
      <c r="A53" s="114" t="s">
        <v>8</v>
      </c>
      <c r="B53" s="126"/>
      <c r="C53" s="123"/>
      <c r="D53" s="124"/>
      <c r="E53" s="125"/>
      <c r="F53" s="126"/>
      <c r="G53" s="123"/>
      <c r="H53" s="124"/>
      <c r="I53" s="125"/>
      <c r="J53" s="126"/>
      <c r="K53" s="123"/>
      <c r="L53" s="124"/>
      <c r="M53" s="125"/>
      <c r="N53" s="126"/>
      <c r="O53" s="123"/>
      <c r="P53" s="124"/>
      <c r="Q53" s="125"/>
      <c r="R53" s="126"/>
      <c r="S53" s="123"/>
      <c r="T53" s="124"/>
      <c r="U53" s="125"/>
      <c r="V53" s="126"/>
      <c r="W53" s="123"/>
      <c r="X53" s="124"/>
      <c r="Y53" s="125"/>
      <c r="Z53" s="126"/>
      <c r="AA53" s="123"/>
      <c r="AB53" s="124"/>
      <c r="AC53" s="125"/>
      <c r="AD53" s="126"/>
      <c r="AE53" s="123"/>
      <c r="AF53" s="124"/>
      <c r="AG53" s="125"/>
      <c r="AM53" s="2"/>
    </row>
    <row r="54" spans="1:39" x14ac:dyDescent="0.3">
      <c r="A54" s="119" t="s">
        <v>52</v>
      </c>
      <c r="B54" s="34">
        <v>0</v>
      </c>
      <c r="C54" s="127">
        <v>2</v>
      </c>
      <c r="D54" s="194">
        <v>0.25</v>
      </c>
      <c r="E54" s="107">
        <f>B54*C54*D54</f>
        <v>0</v>
      </c>
      <c r="F54" s="34">
        <v>0</v>
      </c>
      <c r="G54" s="127">
        <v>2</v>
      </c>
      <c r="H54" s="194">
        <v>0.25</v>
      </c>
      <c r="I54" s="107">
        <f>F54*G54*H54</f>
        <v>0</v>
      </c>
      <c r="J54" s="34">
        <v>0</v>
      </c>
      <c r="K54" s="127">
        <v>2</v>
      </c>
      <c r="L54" s="194">
        <v>0.25</v>
      </c>
      <c r="M54" s="107">
        <f>J54*K54*L54</f>
        <v>0</v>
      </c>
      <c r="N54" s="34">
        <v>0</v>
      </c>
      <c r="O54" s="127">
        <v>2</v>
      </c>
      <c r="P54" s="194">
        <v>0.25</v>
      </c>
      <c r="Q54" s="107">
        <f>N54*O54*P54</f>
        <v>0</v>
      </c>
      <c r="R54" s="34">
        <v>0</v>
      </c>
      <c r="S54" s="127">
        <v>2</v>
      </c>
      <c r="T54" s="194">
        <v>0.25</v>
      </c>
      <c r="U54" s="107">
        <f>R54*S54*T54</f>
        <v>0</v>
      </c>
      <c r="V54" s="34">
        <v>0</v>
      </c>
      <c r="W54" s="127">
        <v>2</v>
      </c>
      <c r="X54" s="194">
        <v>0.25</v>
      </c>
      <c r="Y54" s="107">
        <f>V54*W54*X54</f>
        <v>0</v>
      </c>
      <c r="Z54" s="34">
        <v>0</v>
      </c>
      <c r="AA54" s="127">
        <v>2</v>
      </c>
      <c r="AB54" s="194">
        <v>0.25</v>
      </c>
      <c r="AC54" s="107">
        <f>Z54*AA54*AB54</f>
        <v>0</v>
      </c>
      <c r="AD54" s="34">
        <v>0</v>
      </c>
      <c r="AE54" s="127">
        <v>2</v>
      </c>
      <c r="AF54" s="194">
        <v>0.25</v>
      </c>
      <c r="AG54" s="107">
        <f>AD54*AE54*AF54</f>
        <v>0</v>
      </c>
    </row>
    <row r="55" spans="1:39" x14ac:dyDescent="0.3">
      <c r="A55" s="111" t="s">
        <v>24</v>
      </c>
      <c r="B55" s="122"/>
      <c r="C55" s="122"/>
      <c r="D55" s="122"/>
      <c r="E55" s="125"/>
      <c r="F55" s="126"/>
      <c r="G55" s="123"/>
      <c r="H55" s="124"/>
      <c r="I55" s="125"/>
      <c r="J55" s="126"/>
      <c r="K55" s="123"/>
      <c r="L55" s="124"/>
      <c r="M55" s="125"/>
      <c r="N55" s="126"/>
      <c r="O55" s="123"/>
      <c r="P55" s="124"/>
      <c r="Q55" s="125"/>
      <c r="R55" s="126"/>
      <c r="S55" s="123"/>
      <c r="T55" s="124"/>
      <c r="U55" s="125"/>
      <c r="V55" s="126"/>
      <c r="W55" s="123"/>
      <c r="X55" s="124"/>
      <c r="Y55" s="125"/>
      <c r="Z55" s="126"/>
      <c r="AA55" s="123"/>
      <c r="AB55" s="124"/>
      <c r="AC55" s="125"/>
      <c r="AD55" s="126"/>
      <c r="AE55" s="123"/>
      <c r="AF55" s="124"/>
      <c r="AG55" s="125"/>
    </row>
    <row r="56" spans="1:39" x14ac:dyDescent="0.3">
      <c r="A56" s="115" t="s">
        <v>96</v>
      </c>
      <c r="B56" s="32"/>
      <c r="C56" s="33"/>
      <c r="D56" s="116">
        <v>1</v>
      </c>
      <c r="E56" s="107">
        <f>B56*C56*D56</f>
        <v>0</v>
      </c>
      <c r="F56" s="32"/>
      <c r="G56" s="33"/>
      <c r="H56" s="116">
        <v>1</v>
      </c>
      <c r="I56" s="107">
        <f>F56*G56*H56</f>
        <v>0</v>
      </c>
      <c r="J56" s="32"/>
      <c r="K56" s="33"/>
      <c r="L56" s="116">
        <v>1</v>
      </c>
      <c r="M56" s="107">
        <f>J56*K56*L56</f>
        <v>0</v>
      </c>
      <c r="N56" s="32"/>
      <c r="O56" s="33"/>
      <c r="P56" s="116">
        <v>1</v>
      </c>
      <c r="Q56" s="107">
        <f>N56*O56*P56</f>
        <v>0</v>
      </c>
      <c r="R56" s="32"/>
      <c r="S56" s="33"/>
      <c r="T56" s="116">
        <v>1</v>
      </c>
      <c r="U56" s="107">
        <f>R56*S56*T56</f>
        <v>0</v>
      </c>
      <c r="V56" s="32"/>
      <c r="W56" s="33"/>
      <c r="X56" s="116">
        <v>1</v>
      </c>
      <c r="Y56" s="107">
        <f>V56*W56*X56</f>
        <v>0</v>
      </c>
      <c r="Z56" s="32"/>
      <c r="AA56" s="33"/>
      <c r="AB56" s="116">
        <v>1</v>
      </c>
      <c r="AC56" s="107">
        <f>Z56*AA56*AB56</f>
        <v>0</v>
      </c>
      <c r="AD56" s="32"/>
      <c r="AE56" s="33"/>
      <c r="AF56" s="116">
        <v>1</v>
      </c>
      <c r="AG56" s="107">
        <f>AD56*AE56*AF56</f>
        <v>0</v>
      </c>
    </row>
    <row r="57" spans="1:39" ht="16.95" customHeight="1" thickBot="1" x14ac:dyDescent="0.35">
      <c r="A57" s="227" t="s">
        <v>62</v>
      </c>
      <c r="B57" s="196"/>
      <c r="C57" s="197"/>
      <c r="D57" s="197"/>
      <c r="E57" s="11">
        <f>E28+E34+E36+E42+E47+E52+E54+E56</f>
        <v>0</v>
      </c>
      <c r="F57" s="196"/>
      <c r="G57" s="197"/>
      <c r="H57" s="197"/>
      <c r="I57" s="11">
        <f>I28+I34+I36+I42+I47+I52+I54+I56</f>
        <v>0</v>
      </c>
      <c r="J57" s="196"/>
      <c r="K57" s="197"/>
      <c r="L57" s="197"/>
      <c r="M57" s="11">
        <f>M28+M34+M36+M42+M47+M52+M54+M56</f>
        <v>0</v>
      </c>
      <c r="N57" s="196"/>
      <c r="O57" s="197"/>
      <c r="P57" s="197"/>
      <c r="Q57" s="11">
        <f>Q28+Q34+Q36+Q42+Q47+Q52+Q54+Q56</f>
        <v>0</v>
      </c>
      <c r="R57" s="196"/>
      <c r="S57" s="197"/>
      <c r="T57" s="197"/>
      <c r="U57" s="11">
        <f>U28+U34+U36+U42+U47+U52+U54+U56</f>
        <v>0</v>
      </c>
      <c r="V57" s="196"/>
      <c r="W57" s="197"/>
      <c r="X57" s="197"/>
      <c r="Y57" s="11">
        <f>Y28+Y34+Y36+Y42+Y47+Y52+Y54+Y56</f>
        <v>0</v>
      </c>
      <c r="Z57" s="196"/>
      <c r="AA57" s="197"/>
      <c r="AB57" s="197"/>
      <c r="AC57" s="11">
        <f>AC28+AC34+AC36+AC42+AC47+AC52+AC54+AC56</f>
        <v>0</v>
      </c>
      <c r="AD57" s="196"/>
      <c r="AE57" s="197"/>
      <c r="AF57" s="197"/>
      <c r="AG57" s="11">
        <f>AG28+AG34+AG36+AG42+AG47+AG52+AG54+AG56</f>
        <v>0</v>
      </c>
      <c r="AH57" s="2"/>
    </row>
    <row r="58" spans="1:39" ht="30" customHeight="1" thickBot="1" x14ac:dyDescent="0.4">
      <c r="A58" s="198" t="s">
        <v>63</v>
      </c>
      <c r="B58" s="195"/>
      <c r="C58" s="76"/>
      <c r="D58" s="76"/>
      <c r="E58" s="21">
        <f>IF(E57&lt;E22,E57,E22)</f>
        <v>0</v>
      </c>
      <c r="F58" s="195"/>
      <c r="G58" s="76"/>
      <c r="H58" s="76"/>
      <c r="I58" s="21">
        <f>IF(I57&lt;I22,I57,I22)</f>
        <v>0</v>
      </c>
      <c r="J58" s="195"/>
      <c r="K58" s="76"/>
      <c r="L58" s="76"/>
      <c r="M58" s="21">
        <f>IF(M57&lt;M22,M57,M22)</f>
        <v>0</v>
      </c>
      <c r="N58" s="195"/>
      <c r="O58" s="76"/>
      <c r="P58" s="76"/>
      <c r="Q58" s="21">
        <f>IF(Q57&lt;Q22,Q57,Q22)</f>
        <v>0</v>
      </c>
      <c r="R58" s="195"/>
      <c r="S58" s="76"/>
      <c r="T58" s="76"/>
      <c r="U58" s="21">
        <f>IF(U57&lt;U22,U57,U22)</f>
        <v>0</v>
      </c>
      <c r="V58" s="195"/>
      <c r="W58" s="76"/>
      <c r="X58" s="76"/>
      <c r="Y58" s="21">
        <f>IF(Y57&lt;Y22,Y57,Y22)</f>
        <v>0</v>
      </c>
      <c r="Z58" s="195"/>
      <c r="AA58" s="76"/>
      <c r="AB58" s="76"/>
      <c r="AC58" s="21">
        <f>IF(AC57&lt;AC22,AC57,AC22)</f>
        <v>0</v>
      </c>
      <c r="AD58" s="195"/>
      <c r="AE58" s="76"/>
      <c r="AF58" s="76"/>
      <c r="AG58" s="21">
        <f>IF(AG57&lt;AG22,AG57,AG22)</f>
        <v>0</v>
      </c>
      <c r="AH58" s="2"/>
    </row>
    <row r="59" spans="1:39" ht="24" customHeight="1" x14ac:dyDescent="0.35">
      <c r="A59" s="199" t="s">
        <v>58</v>
      </c>
      <c r="B59" s="114"/>
      <c r="C59" s="80"/>
      <c r="D59" s="80"/>
      <c r="E59" s="14" t="s">
        <v>60</v>
      </c>
      <c r="F59" s="114"/>
      <c r="G59" s="80"/>
      <c r="H59" s="80"/>
      <c r="I59" s="14" t="s">
        <v>60</v>
      </c>
      <c r="J59" s="114"/>
      <c r="K59" s="80"/>
      <c r="L59" s="80"/>
      <c r="M59" s="14" t="s">
        <v>60</v>
      </c>
      <c r="N59" s="114"/>
      <c r="O59" s="80"/>
      <c r="P59" s="80"/>
      <c r="Q59" s="14" t="s">
        <v>60</v>
      </c>
      <c r="R59" s="114"/>
      <c r="S59" s="80"/>
      <c r="T59" s="80"/>
      <c r="U59" s="14" t="s">
        <v>60</v>
      </c>
      <c r="V59" s="114"/>
      <c r="W59" s="80"/>
      <c r="X59" s="80"/>
      <c r="Y59" s="14" t="s">
        <v>60</v>
      </c>
      <c r="Z59" s="114"/>
      <c r="AA59" s="80"/>
      <c r="AB59" s="80"/>
      <c r="AC59" s="14" t="s">
        <v>60</v>
      </c>
      <c r="AD59" s="114"/>
      <c r="AE59" s="80"/>
      <c r="AF59" s="80"/>
      <c r="AG59" s="14" t="s">
        <v>60</v>
      </c>
      <c r="AH59" s="2"/>
    </row>
    <row r="60" spans="1:39" x14ac:dyDescent="0.3">
      <c r="A60" s="136" t="s">
        <v>22</v>
      </c>
      <c r="B60" s="137"/>
      <c r="C60" s="55"/>
      <c r="D60" s="55"/>
      <c r="E60" s="39"/>
      <c r="F60" s="137"/>
      <c r="G60" s="55"/>
      <c r="H60" s="55"/>
      <c r="I60" s="39"/>
      <c r="J60" s="137"/>
      <c r="K60" s="55"/>
      <c r="L60" s="55"/>
      <c r="M60" s="39"/>
      <c r="N60" s="137"/>
      <c r="O60" s="55"/>
      <c r="P60" s="55"/>
      <c r="Q60" s="39"/>
      <c r="R60" s="137"/>
      <c r="S60" s="55"/>
      <c r="T60" s="55"/>
      <c r="U60" s="39"/>
      <c r="V60" s="137"/>
      <c r="W60" s="55"/>
      <c r="X60" s="55"/>
      <c r="Y60" s="39"/>
      <c r="Z60" s="137"/>
      <c r="AA60" s="55"/>
      <c r="AB60" s="55"/>
      <c r="AC60" s="39"/>
      <c r="AD60" s="137"/>
      <c r="AE60" s="55"/>
      <c r="AF60" s="55"/>
      <c r="AG60" s="39"/>
    </row>
    <row r="61" spans="1:39" x14ac:dyDescent="0.3">
      <c r="A61" s="136" t="s">
        <v>23</v>
      </c>
      <c r="B61" s="137"/>
      <c r="C61" s="55"/>
      <c r="D61" s="55"/>
      <c r="E61" s="40"/>
      <c r="F61" s="137"/>
      <c r="G61" s="55"/>
      <c r="H61" s="55"/>
      <c r="I61" s="40"/>
      <c r="J61" s="137"/>
      <c r="K61" s="55"/>
      <c r="L61" s="55"/>
      <c r="M61" s="40"/>
      <c r="N61" s="137"/>
      <c r="O61" s="55"/>
      <c r="P61" s="55"/>
      <c r="Q61" s="40"/>
      <c r="R61" s="137"/>
      <c r="S61" s="55"/>
      <c r="T61" s="55"/>
      <c r="U61" s="40"/>
      <c r="V61" s="137"/>
      <c r="W61" s="55"/>
      <c r="X61" s="55"/>
      <c r="Y61" s="40"/>
      <c r="Z61" s="137"/>
      <c r="AA61" s="55"/>
      <c r="AB61" s="55"/>
      <c r="AC61" s="40"/>
      <c r="AD61" s="137"/>
      <c r="AE61" s="55"/>
      <c r="AF61" s="55"/>
      <c r="AG61" s="40"/>
    </row>
    <row r="62" spans="1:39" x14ac:dyDescent="0.3">
      <c r="A62" s="138" t="s">
        <v>21</v>
      </c>
      <c r="B62" s="139"/>
      <c r="C62" s="62"/>
      <c r="D62" s="62"/>
      <c r="E62" s="40"/>
      <c r="F62" s="139"/>
      <c r="G62" s="62"/>
      <c r="H62" s="62"/>
      <c r="I62" s="40"/>
      <c r="J62" s="139"/>
      <c r="K62" s="62"/>
      <c r="L62" s="62"/>
      <c r="M62" s="40"/>
      <c r="N62" s="139"/>
      <c r="O62" s="62"/>
      <c r="P62" s="62"/>
      <c r="Q62" s="40"/>
      <c r="R62" s="139"/>
      <c r="S62" s="62"/>
      <c r="T62" s="62"/>
      <c r="U62" s="40"/>
      <c r="V62" s="139"/>
      <c r="W62" s="62"/>
      <c r="X62" s="62"/>
      <c r="Y62" s="40"/>
      <c r="Z62" s="139"/>
      <c r="AA62" s="62"/>
      <c r="AB62" s="62"/>
      <c r="AC62" s="40"/>
      <c r="AD62" s="139"/>
      <c r="AE62" s="62"/>
      <c r="AF62" s="62"/>
      <c r="AG62" s="40"/>
    </row>
    <row r="63" spans="1:39" ht="32.4" customHeight="1" x14ac:dyDescent="0.35">
      <c r="A63" s="135" t="s">
        <v>85</v>
      </c>
      <c r="B63" s="222" t="s">
        <v>86</v>
      </c>
      <c r="C63" s="80"/>
      <c r="D63" s="80"/>
      <c r="E63" s="223"/>
      <c r="F63" s="222" t="s">
        <v>86</v>
      </c>
      <c r="G63" s="80"/>
      <c r="H63" s="80"/>
      <c r="I63" s="223"/>
      <c r="J63" s="222" t="s">
        <v>86</v>
      </c>
      <c r="K63" s="80"/>
      <c r="L63" s="80"/>
      <c r="M63" s="223"/>
      <c r="N63" s="222" t="s">
        <v>86</v>
      </c>
      <c r="O63" s="80"/>
      <c r="P63" s="80"/>
      <c r="Q63" s="223"/>
      <c r="R63" s="222" t="s">
        <v>86</v>
      </c>
      <c r="S63" s="80"/>
      <c r="T63" s="80"/>
      <c r="U63" s="223"/>
      <c r="V63" s="222" t="s">
        <v>86</v>
      </c>
      <c r="W63" s="80"/>
      <c r="X63" s="80"/>
      <c r="Y63" s="223"/>
      <c r="Z63" s="222" t="s">
        <v>86</v>
      </c>
      <c r="AA63" s="80"/>
      <c r="AB63" s="80"/>
      <c r="AC63" s="223"/>
      <c r="AD63" s="222" t="s">
        <v>86</v>
      </c>
      <c r="AE63" s="80"/>
      <c r="AF63" s="80"/>
      <c r="AG63" s="223"/>
    </row>
    <row r="64" spans="1:39" ht="14.4" customHeight="1" x14ac:dyDescent="0.3">
      <c r="A64" s="224" t="s">
        <v>87</v>
      </c>
      <c r="B64" s="220"/>
      <c r="C64" s="4"/>
      <c r="D64" s="4"/>
      <c r="E64" s="219">
        <f>B64*1.2/12</f>
        <v>0</v>
      </c>
      <c r="F64" s="220"/>
      <c r="G64" s="4"/>
      <c r="H64" s="4"/>
      <c r="I64" s="219">
        <f>F64*1.2/12</f>
        <v>0</v>
      </c>
      <c r="J64" s="220"/>
      <c r="K64" s="4"/>
      <c r="L64" s="4"/>
      <c r="M64" s="219">
        <f>J64*1.2/12</f>
        <v>0</v>
      </c>
      <c r="N64" s="220"/>
      <c r="O64" s="4"/>
      <c r="P64" s="4"/>
      <c r="Q64" s="219">
        <f>N64*1.2/12</f>
        <v>0</v>
      </c>
      <c r="R64" s="220"/>
      <c r="S64" s="4"/>
      <c r="T64" s="4"/>
      <c r="U64" s="219">
        <f>R64*1.2/12</f>
        <v>0</v>
      </c>
      <c r="V64" s="220"/>
      <c r="W64" s="4"/>
      <c r="X64" s="4"/>
      <c r="Y64" s="219">
        <f>V64*1.2/12</f>
        <v>0</v>
      </c>
      <c r="Z64" s="220"/>
      <c r="AA64" s="4"/>
      <c r="AB64" s="4"/>
      <c r="AC64" s="219">
        <f>Z64*1.2/12</f>
        <v>0</v>
      </c>
      <c r="AD64" s="220"/>
      <c r="AE64" s="4"/>
      <c r="AF64" s="4"/>
      <c r="AG64" s="219">
        <f>AD64*1.2/12</f>
        <v>0</v>
      </c>
    </row>
    <row r="65" spans="1:33" ht="14.4" customHeight="1" x14ac:dyDescent="0.3">
      <c r="A65" s="225" t="s">
        <v>87</v>
      </c>
      <c r="B65" s="220"/>
      <c r="C65" s="4"/>
      <c r="D65" s="4"/>
      <c r="E65" s="219">
        <f t="shared" ref="E65:E66" si="4">B65*1.2/12</f>
        <v>0</v>
      </c>
      <c r="F65" s="220"/>
      <c r="G65" s="4"/>
      <c r="H65" s="4"/>
      <c r="I65" s="219">
        <f t="shared" ref="I65:I66" si="5">F65*1.2/12</f>
        <v>0</v>
      </c>
      <c r="J65" s="220"/>
      <c r="K65" s="4"/>
      <c r="L65" s="4"/>
      <c r="M65" s="219">
        <f t="shared" ref="M65:M66" si="6">J65*1.2/12</f>
        <v>0</v>
      </c>
      <c r="N65" s="220"/>
      <c r="O65" s="4"/>
      <c r="P65" s="4"/>
      <c r="Q65" s="219">
        <f t="shared" ref="Q65:Q66" si="7">N65*1.2/12</f>
        <v>0</v>
      </c>
      <c r="R65" s="220"/>
      <c r="S65" s="4"/>
      <c r="T65" s="4"/>
      <c r="U65" s="219">
        <f>R65*1.2/12</f>
        <v>0</v>
      </c>
      <c r="V65" s="220"/>
      <c r="W65" s="4"/>
      <c r="X65" s="4"/>
      <c r="Y65" s="219">
        <f t="shared" ref="Y65:Y66" si="8">V65*1.2/12</f>
        <v>0</v>
      </c>
      <c r="Z65" s="220"/>
      <c r="AA65" s="4"/>
      <c r="AB65" s="4"/>
      <c r="AC65" s="219">
        <f t="shared" ref="AC65:AC66" si="9">Z65*1.2/12</f>
        <v>0</v>
      </c>
      <c r="AD65" s="220"/>
      <c r="AE65" s="4"/>
      <c r="AF65" s="4"/>
      <c r="AG65" s="219">
        <f t="shared" ref="AG65:AG66" si="10">AD65*1.2/12</f>
        <v>0</v>
      </c>
    </row>
    <row r="66" spans="1:33" ht="14.4" customHeight="1" thickBot="1" x14ac:dyDescent="0.35">
      <c r="A66" s="226" t="s">
        <v>87</v>
      </c>
      <c r="B66" s="221"/>
      <c r="C66" s="4"/>
      <c r="D66" s="4"/>
      <c r="E66" s="219">
        <f t="shared" si="4"/>
        <v>0</v>
      </c>
      <c r="F66" s="221"/>
      <c r="G66" s="4"/>
      <c r="H66" s="4"/>
      <c r="I66" s="219">
        <f t="shared" si="5"/>
        <v>0</v>
      </c>
      <c r="J66" s="221"/>
      <c r="K66" s="4"/>
      <c r="L66" s="4"/>
      <c r="M66" s="219">
        <f t="shared" si="6"/>
        <v>0</v>
      </c>
      <c r="N66" s="221"/>
      <c r="O66" s="4"/>
      <c r="P66" s="4"/>
      <c r="Q66" s="219">
        <f t="shared" si="7"/>
        <v>0</v>
      </c>
      <c r="R66" s="221"/>
      <c r="S66" s="4"/>
      <c r="T66" s="4"/>
      <c r="U66" s="219">
        <f>R66*1.2/12</f>
        <v>0</v>
      </c>
      <c r="V66" s="221"/>
      <c r="W66" s="4"/>
      <c r="X66" s="4"/>
      <c r="Y66" s="219">
        <f t="shared" si="8"/>
        <v>0</v>
      </c>
      <c r="Z66" s="221"/>
      <c r="AA66" s="4"/>
      <c r="AB66" s="4"/>
      <c r="AC66" s="219">
        <f t="shared" si="9"/>
        <v>0</v>
      </c>
      <c r="AD66" s="221"/>
      <c r="AE66" s="4"/>
      <c r="AF66" s="4"/>
      <c r="AG66" s="219">
        <f t="shared" si="10"/>
        <v>0</v>
      </c>
    </row>
    <row r="67" spans="1:33" ht="30" customHeight="1" thickBot="1" x14ac:dyDescent="0.4">
      <c r="A67" s="198" t="s">
        <v>97</v>
      </c>
      <c r="B67" s="214"/>
      <c r="C67" s="215"/>
      <c r="D67" s="215"/>
      <c r="E67" s="216">
        <f>MIN(E22,E58+E60+E61+E62+E64+E65+E66)</f>
        <v>0</v>
      </c>
      <c r="F67" s="214"/>
      <c r="G67" s="215"/>
      <c r="H67" s="215"/>
      <c r="I67" s="216">
        <f>MIN(I22,I58+I60+I61+I62+I64+I65+I66)</f>
        <v>0</v>
      </c>
      <c r="J67" s="214"/>
      <c r="K67" s="215"/>
      <c r="L67" s="215"/>
      <c r="M67" s="216">
        <f>MIN(M22,M58+M60+M61+M62+M64+M65+M66)</f>
        <v>0</v>
      </c>
      <c r="N67" s="214"/>
      <c r="O67" s="215"/>
      <c r="P67" s="215"/>
      <c r="Q67" s="216">
        <f>MIN(Q22,Q58+Q60+Q61+Q62+Q64+Q65+Q66)</f>
        <v>0</v>
      </c>
      <c r="R67" s="214"/>
      <c r="S67" s="215"/>
      <c r="T67" s="215"/>
      <c r="U67" s="216">
        <f>MIN(U22,U58+U60+U61+U62+U64+U65+U66)</f>
        <v>0</v>
      </c>
      <c r="V67" s="214"/>
      <c r="W67" s="215"/>
      <c r="X67" s="215"/>
      <c r="Y67" s="216">
        <f>MIN(Y22,Y58+Y60+Y61+Y62+Y64+Y65+Y66)</f>
        <v>0</v>
      </c>
      <c r="Z67" s="214"/>
      <c r="AA67" s="215"/>
      <c r="AB67" s="215"/>
      <c r="AC67" s="216">
        <f>MIN(AC22,AC58+AC60+AC61+AC62+AC64+AC65+AC66)</f>
        <v>0</v>
      </c>
      <c r="AD67" s="214"/>
      <c r="AE67" s="215"/>
      <c r="AF67" s="215"/>
      <c r="AG67" s="216">
        <f>MIN(AG22,AG58+AG60+AG61+AG62+AG64+AG65+AG66)</f>
        <v>0</v>
      </c>
    </row>
    <row r="68" spans="1:33" ht="18.600000000000001" thickBot="1" x14ac:dyDescent="0.4">
      <c r="A68" s="140"/>
      <c r="B68" s="55"/>
      <c r="C68" s="55"/>
      <c r="D68" s="55"/>
      <c r="E68" s="141"/>
      <c r="F68" s="4"/>
      <c r="G68" s="4"/>
      <c r="H68" s="4"/>
      <c r="I68" s="141"/>
      <c r="J68" s="141"/>
      <c r="K68" s="141"/>
      <c r="L68" s="141"/>
      <c r="M68" s="141"/>
      <c r="N68" s="141"/>
      <c r="O68" s="141"/>
      <c r="P68" s="141"/>
      <c r="Q68" s="141"/>
      <c r="R68" s="141"/>
      <c r="S68" s="141"/>
      <c r="T68" s="141"/>
      <c r="U68" s="141"/>
      <c r="V68" s="141"/>
      <c r="W68" s="141"/>
      <c r="X68" s="141"/>
      <c r="Y68" s="141"/>
      <c r="Z68" s="141"/>
      <c r="AA68" s="141"/>
      <c r="AB68" s="141"/>
      <c r="AC68" s="141"/>
      <c r="AD68" s="4"/>
      <c r="AE68" s="4"/>
      <c r="AF68" s="4"/>
      <c r="AG68" s="141"/>
    </row>
    <row r="69" spans="1:33" ht="18" x14ac:dyDescent="0.35">
      <c r="A69" s="52" t="s">
        <v>77</v>
      </c>
      <c r="B69" s="143" t="s">
        <v>28</v>
      </c>
      <c r="C69" s="143" t="s">
        <v>29</v>
      </c>
      <c r="D69" s="43"/>
      <c r="E69" s="200"/>
      <c r="F69" s="201"/>
      <c r="G69" s="4"/>
      <c r="H69" s="4"/>
      <c r="I69" s="141"/>
      <c r="J69" s="141"/>
      <c r="K69" s="141"/>
      <c r="L69" s="141"/>
      <c r="M69" s="141"/>
      <c r="N69" s="141"/>
      <c r="O69" s="141"/>
      <c r="P69" s="141"/>
      <c r="Q69" s="141"/>
      <c r="R69" s="141"/>
      <c r="S69" s="141"/>
      <c r="T69" s="141"/>
      <c r="U69" s="141"/>
      <c r="V69" s="141"/>
      <c r="W69" s="141"/>
      <c r="X69" s="141"/>
      <c r="Y69" s="141"/>
      <c r="Z69" s="141"/>
      <c r="AA69" s="141"/>
      <c r="AB69" s="141"/>
      <c r="AC69" s="141"/>
      <c r="AD69" s="4"/>
      <c r="AE69" s="4"/>
      <c r="AF69" s="4"/>
      <c r="AG69" s="141"/>
    </row>
    <row r="70" spans="1:33" ht="15.6" x14ac:dyDescent="0.3">
      <c r="A70" s="147" t="s">
        <v>30</v>
      </c>
      <c r="B70" s="148">
        <f>ROUND(B17,0)</f>
        <v>0</v>
      </c>
      <c r="C70" s="148">
        <f>ROUND((E67+I67+M67+Q67+U67+Y67+AC67+AG67),0)</f>
        <v>0</v>
      </c>
      <c r="D70" s="142" t="str">
        <f>IF((C70&gt;=B70),"Meets WQV requirements","Does not meet WQV requirements")</f>
        <v>Meets WQV requirements</v>
      </c>
      <c r="E70" s="141"/>
      <c r="F70" s="12"/>
      <c r="G70" s="4"/>
      <c r="H70" s="211"/>
      <c r="I70" s="141"/>
      <c r="J70" s="141"/>
      <c r="K70" s="141"/>
      <c r="L70" s="141"/>
      <c r="M70" s="141"/>
      <c r="N70" s="141"/>
      <c r="O70" s="141"/>
      <c r="P70" s="141"/>
      <c r="Q70" s="141"/>
      <c r="R70" s="141"/>
      <c r="S70" s="141"/>
      <c r="T70" s="141"/>
      <c r="U70" s="141"/>
      <c r="V70" s="141"/>
      <c r="W70" s="141"/>
      <c r="X70" s="141"/>
      <c r="Y70" s="141"/>
      <c r="Z70" s="141"/>
      <c r="AA70" s="141"/>
      <c r="AB70" s="141"/>
      <c r="AC70" s="141"/>
      <c r="AD70" s="4"/>
      <c r="AE70" s="4"/>
      <c r="AF70" s="4"/>
      <c r="AG70" s="141"/>
    </row>
    <row r="71" spans="1:33" ht="16.2" thickBot="1" x14ac:dyDescent="0.35">
      <c r="A71" s="152" t="s">
        <v>31</v>
      </c>
      <c r="B71" s="153">
        <f>ROUND(B18,0)</f>
        <v>0</v>
      </c>
      <c r="C71" s="153">
        <f>ROUND(E58+I58+M58+Q58+U58+Y58+AC58+AG58,0)</f>
        <v>0</v>
      </c>
      <c r="D71" s="202" t="str">
        <f>IF((C71&gt;=B71),"Meets RRV requirements","Does not meet RRV requirements")</f>
        <v>Meets RRV requirements</v>
      </c>
      <c r="E71" s="203"/>
      <c r="F71" s="20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ht="15" thickBot="1" x14ac:dyDescent="0.3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x14ac:dyDescent="0.3">
      <c r="A73" s="205" t="s">
        <v>0</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x14ac:dyDescent="0.3">
      <c r="A74" s="206" t="s">
        <v>1</v>
      </c>
      <c r="B74" s="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x14ac:dyDescent="0.3">
      <c r="A75" s="207" t="s">
        <v>2</v>
      </c>
      <c r="B75" s="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ht="15" thickBot="1" x14ac:dyDescent="0.35">
      <c r="A76" s="208" t="s">
        <v>17</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x14ac:dyDescent="0.3">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x14ac:dyDescent="0.3">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x14ac:dyDescent="0.3">
      <c r="A79" s="160" t="s">
        <v>101</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sheetData>
  <sheetProtection algorithmName="SHA-512" hashValue="LkQ0OiSSfwipXVcxJUhnkbFEYHahEgVKR3iJQ+GQyWaJ/IuRVWZN28PxAbOcPCkQhkhak9lbqEfXEZYoAbvoJg==" saltValue="mTzD8+Lyo960egbGioU4rA==" spinCount="100000" sheet="1" objects="1" scenarios="1"/>
  <mergeCells count="26">
    <mergeCell ref="Z20:AC20"/>
    <mergeCell ref="Z21:AC21"/>
    <mergeCell ref="Z23:AC23"/>
    <mergeCell ref="N23:Q23"/>
    <mergeCell ref="R20:U20"/>
    <mergeCell ref="R21:U21"/>
    <mergeCell ref="R23:U23"/>
    <mergeCell ref="V20:Y20"/>
    <mergeCell ref="V21:Y21"/>
    <mergeCell ref="V23:Y23"/>
    <mergeCell ref="B23:E23"/>
    <mergeCell ref="F23:I23"/>
    <mergeCell ref="AD23:AG23"/>
    <mergeCell ref="C17:AG17"/>
    <mergeCell ref="C18:AG18"/>
    <mergeCell ref="B20:E20"/>
    <mergeCell ref="F20:I20"/>
    <mergeCell ref="AD20:AG20"/>
    <mergeCell ref="B21:E21"/>
    <mergeCell ref="F21:I21"/>
    <mergeCell ref="AD21:AG21"/>
    <mergeCell ref="J20:M20"/>
    <mergeCell ref="J21:M21"/>
    <mergeCell ref="J23:M23"/>
    <mergeCell ref="N20:Q20"/>
    <mergeCell ref="N21:Q21"/>
  </mergeCells>
  <conditionalFormatting sqref="D70">
    <cfRule type="cellIs" dxfId="4" priority="1" operator="equal">
      <formula>"Does not meet WQV requirements"</formula>
    </cfRule>
    <cfRule type="cellIs" dxfId="3" priority="3" operator="equal">
      <formula>"Does not met WQV requirements"</formula>
    </cfRule>
    <cfRule type="cellIs" dxfId="2" priority="5" operator="equal">
      <formula>"Meets WQV requirements"</formula>
    </cfRule>
  </conditionalFormatting>
  <conditionalFormatting sqref="D71">
    <cfRule type="cellIs" dxfId="1" priority="2" operator="equal">
      <formula>"Does not meet RRV requirements"</formula>
    </cfRule>
    <cfRule type="cellIs" dxfId="0" priority="4" operator="equal">
      <formula>"Meets RRV requirements"</formula>
    </cfRule>
  </conditionalFormatting>
  <pageMargins left="0.7" right="0.7" top="0.75" bottom="0.75" header="0.3" footer="0.3"/>
  <pageSetup scale="46"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User Guide</vt:lpstr>
      <vt:lpstr>WQV Residential</vt:lpstr>
      <vt:lpstr>WQV Commercial</vt:lpstr>
      <vt:lpstr>Redevelopment</vt:lpstr>
      <vt:lpstr>Redevelopment!Print_Area</vt:lpstr>
      <vt:lpstr>'User Guide'!Print_Area</vt:lpstr>
      <vt:lpstr>'WQV Commercial'!Print_Area</vt:lpstr>
      <vt:lpstr>'WQV Residential'!Print_Area</vt:lpstr>
    </vt:vector>
  </TitlesOfParts>
  <Company>Tetra 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Richard</dc:creator>
  <cp:lastModifiedBy>Hoagland, Steven</cp:lastModifiedBy>
  <cp:lastPrinted>2017-05-15T20:38:18Z</cp:lastPrinted>
  <dcterms:created xsi:type="dcterms:W3CDTF">2015-01-16T17:08:11Z</dcterms:created>
  <dcterms:modified xsi:type="dcterms:W3CDTF">2018-06-21T17:35:41Z</dcterms:modified>
</cp:coreProperties>
</file>